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C, D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11" sheetId="3" r:id="rId3"/>
    <sheet name="02 - č.p.212" sheetId="4" r:id="rId4"/>
    <sheet name="03 - č.p.213" sheetId="5" r:id="rId5"/>
    <sheet name="04 - č.p.214" sheetId="6" r:id="rId6"/>
    <sheet name="Seznam figur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Stavební úpravy sute...'!$C$128:$K$275</definedName>
    <definedName name="_xlnm.Print_Area" localSheetId="1">'01 - Stavební úpravy sute...'!$C$82:$J$110,'01 - Stavební úpravy sute...'!$C$116:$K$275</definedName>
    <definedName name="_xlnm.Print_Titles" localSheetId="1">'01 - Stavební úpravy sute...'!$128:$128</definedName>
    <definedName name="_xlnm._FilterDatabase" localSheetId="2" hidden="1">'01 - č.p.211'!$C$134:$K$310</definedName>
    <definedName name="_xlnm.Print_Area" localSheetId="2">'01 - č.p.211'!$C$82:$J$114,'01 - č.p.211'!$C$120:$K$310</definedName>
    <definedName name="_xlnm.Print_Titles" localSheetId="2">'01 - č.p.211'!$134:$134</definedName>
    <definedName name="_xlnm._FilterDatabase" localSheetId="3" hidden="1">'02 - č.p.212'!$C$135:$K$321</definedName>
    <definedName name="_xlnm.Print_Area" localSheetId="3">'02 - č.p.212'!$C$82:$J$115,'02 - č.p.212'!$C$121:$K$321</definedName>
    <definedName name="_xlnm.Print_Titles" localSheetId="3">'02 - č.p.212'!$135:$135</definedName>
    <definedName name="_xlnm._FilterDatabase" localSheetId="4" hidden="1">'03 - č.p.213'!$C$135:$K$323</definedName>
    <definedName name="_xlnm.Print_Area" localSheetId="4">'03 - č.p.213'!$C$82:$J$115,'03 - č.p.213'!$C$121:$K$323</definedName>
    <definedName name="_xlnm.Print_Titles" localSheetId="4">'03 - č.p.213'!$135:$135</definedName>
    <definedName name="_xlnm._FilterDatabase" localSheetId="5" hidden="1">'04 - č.p.214'!$C$134:$K$311</definedName>
    <definedName name="_xlnm.Print_Area" localSheetId="5">'04 - č.p.214'!$C$82:$J$114,'04 - č.p.214'!$C$120:$K$311</definedName>
    <definedName name="_xlnm.Print_Titles" localSheetId="5">'04 - č.p.214'!$134:$134</definedName>
    <definedName name="_xlnm.Print_Area" localSheetId="6">'Seznam figur'!$C$4:$G$639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100"/>
  <c i="6" r="J37"/>
  <c i="1" r="AX100"/>
  <c i="6"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2"/>
  <c r="BH292"/>
  <c r="BG292"/>
  <c r="BE292"/>
  <c r="T292"/>
  <c r="R292"/>
  <c r="P292"/>
  <c r="BI288"/>
  <c r="BH288"/>
  <c r="BG288"/>
  <c r="BE288"/>
  <c r="T288"/>
  <c r="R288"/>
  <c r="P288"/>
  <c r="BI285"/>
  <c r="BH285"/>
  <c r="BG285"/>
  <c r="BE285"/>
  <c r="T285"/>
  <c r="R285"/>
  <c r="P285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3"/>
  <c r="BH243"/>
  <c r="BG243"/>
  <c r="BE243"/>
  <c r="T243"/>
  <c r="T242"/>
  <c r="R243"/>
  <c r="R242"/>
  <c r="P243"/>
  <c r="P242"/>
  <c r="BI240"/>
  <c r="BH240"/>
  <c r="BG240"/>
  <c r="BE240"/>
  <c r="T240"/>
  <c r="T239"/>
  <c r="R240"/>
  <c r="R239"/>
  <c r="P240"/>
  <c r="P239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T194"/>
  <c r="R195"/>
  <c r="R194"/>
  <c r="P195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6"/>
  <c r="BH186"/>
  <c r="BG186"/>
  <c r="BE186"/>
  <c r="T186"/>
  <c r="R186"/>
  <c r="P186"/>
  <c r="BI184"/>
  <c r="BH184"/>
  <c r="BG184"/>
  <c r="BE184"/>
  <c r="T184"/>
  <c r="R184"/>
  <c r="P184"/>
  <c r="BI180"/>
  <c r="BH180"/>
  <c r="BG180"/>
  <c r="BE180"/>
  <c r="T180"/>
  <c r="R180"/>
  <c r="P180"/>
  <c r="BI178"/>
  <c r="BH178"/>
  <c r="BG178"/>
  <c r="BE178"/>
  <c r="T178"/>
  <c r="R178"/>
  <c r="P178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5" r="P251"/>
  <c r="J39"/>
  <c r="J38"/>
  <c i="1" r="AY99"/>
  <c i="5" r="J37"/>
  <c i="1" r="AX99"/>
  <c i="5"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4"/>
  <c r="BH304"/>
  <c r="BG304"/>
  <c r="BE304"/>
  <c r="T304"/>
  <c r="R304"/>
  <c r="P304"/>
  <c r="BI300"/>
  <c r="BH300"/>
  <c r="BG300"/>
  <c r="BE300"/>
  <c r="T300"/>
  <c r="R300"/>
  <c r="P300"/>
  <c r="BI297"/>
  <c r="BH297"/>
  <c r="BG297"/>
  <c r="BE297"/>
  <c r="T297"/>
  <c r="R297"/>
  <c r="P297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5"/>
  <c r="BH255"/>
  <c r="BG255"/>
  <c r="BE255"/>
  <c r="T255"/>
  <c r="T254"/>
  <c r="R255"/>
  <c r="R254"/>
  <c r="P255"/>
  <c r="P254"/>
  <c r="BI252"/>
  <c r="BH252"/>
  <c r="BG252"/>
  <c r="BE252"/>
  <c r="T252"/>
  <c r="T251"/>
  <c r="R252"/>
  <c r="R251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6"/>
  <c r="BH196"/>
  <c r="BG196"/>
  <c r="BE196"/>
  <c r="T196"/>
  <c r="T195"/>
  <c r="R196"/>
  <c r="R195"/>
  <c r="P196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9"/>
  <c r="BH179"/>
  <c r="BG179"/>
  <c r="BE179"/>
  <c r="T179"/>
  <c r="R179"/>
  <c r="P179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J133"/>
  <c r="J132"/>
  <c r="F132"/>
  <c r="F130"/>
  <c r="E128"/>
  <c r="J94"/>
  <c r="J93"/>
  <c r="F93"/>
  <c r="F91"/>
  <c r="E89"/>
  <c r="J20"/>
  <c r="E20"/>
  <c r="F133"/>
  <c r="J19"/>
  <c r="J14"/>
  <c r="J130"/>
  <c r="E7"/>
  <c r="E85"/>
  <c i="4" r="J39"/>
  <c r="J38"/>
  <c i="1" r="AY98"/>
  <c i="4" r="J37"/>
  <c i="1" r="AX98"/>
  <c i="4"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0"/>
  <c r="BH280"/>
  <c r="BG280"/>
  <c r="BE280"/>
  <c r="T280"/>
  <c r="R280"/>
  <c r="P280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3"/>
  <c r="BH253"/>
  <c r="BG253"/>
  <c r="BE253"/>
  <c r="T253"/>
  <c r="T252"/>
  <c r="R253"/>
  <c r="R252"/>
  <c r="P253"/>
  <c r="P252"/>
  <c r="BI250"/>
  <c r="BH250"/>
  <c r="BG250"/>
  <c r="BE250"/>
  <c r="T250"/>
  <c r="T249"/>
  <c r="R250"/>
  <c r="R249"/>
  <c r="P250"/>
  <c r="P249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39"/>
  <c r="BH139"/>
  <c r="BG139"/>
  <c r="BE139"/>
  <c r="T139"/>
  <c r="T138"/>
  <c r="R139"/>
  <c r="R138"/>
  <c r="P139"/>
  <c r="P138"/>
  <c r="J133"/>
  <c r="J132"/>
  <c r="F132"/>
  <c r="F130"/>
  <c r="E128"/>
  <c r="J94"/>
  <c r="J93"/>
  <c r="F93"/>
  <c r="F91"/>
  <c r="E89"/>
  <c r="J20"/>
  <c r="E20"/>
  <c r="F133"/>
  <c r="J19"/>
  <c r="J14"/>
  <c r="J130"/>
  <c r="E7"/>
  <c r="E124"/>
  <c i="3" r="J39"/>
  <c r="J38"/>
  <c i="1" r="AY97"/>
  <c i="3" r="J37"/>
  <c i="1" r="AX97"/>
  <c i="3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129"/>
  <c r="E7"/>
  <c r="E123"/>
  <c i="2" r="J37"/>
  <c r="J36"/>
  <c i="1" r="AY95"/>
  <c i="2" r="J35"/>
  <c i="1" r="AX95"/>
  <c i="2" r="BI275"/>
  <c r="BH275"/>
  <c r="BG275"/>
  <c r="BE275"/>
  <c r="T275"/>
  <c r="T274"/>
  <c r="T273"/>
  <c r="R275"/>
  <c r="R274"/>
  <c r="R273"/>
  <c r="P275"/>
  <c r="P274"/>
  <c r="P273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T227"/>
  <c r="R228"/>
  <c r="R227"/>
  <c r="P228"/>
  <c r="P227"/>
  <c r="BI225"/>
  <c r="BH225"/>
  <c r="BG225"/>
  <c r="BE225"/>
  <c r="T225"/>
  <c r="T224"/>
  <c r="R225"/>
  <c r="R224"/>
  <c r="P225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6" r="J308"/>
  <c r="BK306"/>
  <c r="BK303"/>
  <c r="BK301"/>
  <c r="J299"/>
  <c r="J297"/>
  <c r="BK292"/>
  <c r="J282"/>
  <c r="BK280"/>
  <c r="BK276"/>
  <c r="J274"/>
  <c r="BK270"/>
  <c r="BK266"/>
  <c r="BK262"/>
  <c r="BK254"/>
  <c r="J252"/>
  <c r="BK248"/>
  <c r="BK240"/>
  <c r="BK238"/>
  <c r="J234"/>
  <c r="BK228"/>
  <c r="BK223"/>
  <c r="BK219"/>
  <c r="BK217"/>
  <c r="BK214"/>
  <c r="BK208"/>
  <c r="J206"/>
  <c r="BK202"/>
  <c r="BK198"/>
  <c r="BK193"/>
  <c r="J191"/>
  <c r="BK190"/>
  <c r="J186"/>
  <c r="BK180"/>
  <c r="BK178"/>
  <c r="J172"/>
  <c r="J170"/>
  <c r="J168"/>
  <c r="J166"/>
  <c r="J164"/>
  <c r="BK162"/>
  <c r="BK152"/>
  <c r="BK148"/>
  <c i="5" r="BK322"/>
  <c r="BK318"/>
  <c r="BK315"/>
  <c r="BK313"/>
  <c r="BK311"/>
  <c r="BK309"/>
  <c r="J304"/>
  <c r="J300"/>
  <c r="J297"/>
  <c r="BK294"/>
  <c r="BK292"/>
  <c r="J290"/>
  <c r="J288"/>
  <c r="J282"/>
  <c r="BK278"/>
  <c r="BK276"/>
  <c r="BK274"/>
  <c r="BK268"/>
  <c r="J268"/>
  <c r="J266"/>
  <c r="BK262"/>
  <c r="J260"/>
  <c r="J255"/>
  <c r="BK252"/>
  <c r="J248"/>
  <c r="BK246"/>
  <c r="J244"/>
  <c r="BK242"/>
  <c r="J240"/>
  <c r="BK237"/>
  <c r="J235"/>
  <c r="BK233"/>
  <c r="BK231"/>
  <c r="BK229"/>
  <c r="BK227"/>
  <c r="BK226"/>
  <c r="BK222"/>
  <c r="BK220"/>
  <c r="BK218"/>
  <c r="BK216"/>
  <c r="J214"/>
  <c r="J212"/>
  <c r="BK210"/>
  <c r="BK208"/>
  <c r="J206"/>
  <c r="J202"/>
  <c r="J199"/>
  <c r="BK196"/>
  <c r="J194"/>
  <c r="BK192"/>
  <c r="BK191"/>
  <c r="BK190"/>
  <c r="J187"/>
  <c r="BK181"/>
  <c r="BK179"/>
  <c r="BK173"/>
  <c r="J171"/>
  <c r="J169"/>
  <c r="J167"/>
  <c r="J165"/>
  <c r="J153"/>
  <c r="J151"/>
  <c r="J149"/>
  <c r="BK147"/>
  <c r="J144"/>
  <c r="J139"/>
  <c i="4" r="J320"/>
  <c r="BK318"/>
  <c r="J316"/>
  <c r="BK313"/>
  <c r="J311"/>
  <c r="J307"/>
  <c r="J298"/>
  <c r="J295"/>
  <c r="BK292"/>
  <c r="BK290"/>
  <c r="BK288"/>
  <c r="J286"/>
  <c r="J284"/>
  <c r="J282"/>
  <c r="BK276"/>
  <c r="BK274"/>
  <c r="J272"/>
  <c r="J266"/>
  <c r="J264"/>
  <c r="J260"/>
  <c r="BK258"/>
  <c r="BK248"/>
  <c r="J246"/>
  <c r="BK244"/>
  <c r="J242"/>
  <c r="J240"/>
  <c r="J238"/>
  <c r="J235"/>
  <c r="J233"/>
  <c r="BK231"/>
  <c r="BK229"/>
  <c r="BK227"/>
  <c r="BK225"/>
  <c r="J224"/>
  <c r="J222"/>
  <c r="J218"/>
  <c r="J216"/>
  <c r="J214"/>
  <c r="J212"/>
  <c r="BK210"/>
  <c r="J208"/>
  <c r="BK204"/>
  <c r="BK202"/>
  <c r="J200"/>
  <c r="J198"/>
  <c r="J197"/>
  <c r="BK194"/>
  <c r="BK190"/>
  <c r="BK189"/>
  <c r="J188"/>
  <c r="J185"/>
  <c r="J183"/>
  <c r="J179"/>
  <c r="J177"/>
  <c r="BK172"/>
  <c r="BK170"/>
  <c r="J166"/>
  <c r="BK164"/>
  <c r="J162"/>
  <c r="BK153"/>
  <c r="J151"/>
  <c r="J149"/>
  <c r="BK147"/>
  <c r="J144"/>
  <c r="BK139"/>
  <c i="3" r="BK309"/>
  <c r="BK307"/>
  <c r="BK305"/>
  <c r="J302"/>
  <c r="BK300"/>
  <c r="J298"/>
  <c r="BK296"/>
  <c r="BK291"/>
  <c r="BK287"/>
  <c r="J284"/>
  <c r="BK281"/>
  <c r="BK279"/>
  <c r="J277"/>
  <c r="BK275"/>
  <c r="BK273"/>
  <c r="BK271"/>
  <c r="BK269"/>
  <c r="J265"/>
  <c r="BK263"/>
  <c r="J261"/>
  <c r="BK255"/>
  <c r="BK253"/>
  <c r="BK251"/>
  <c r="BK249"/>
  <c r="J247"/>
  <c r="BK239"/>
  <c r="BK235"/>
  <c r="BK233"/>
  <c r="BK231"/>
  <c r="BK229"/>
  <c r="BK227"/>
  <c r="BK224"/>
  <c r="J222"/>
  <c r="BK220"/>
  <c r="BK218"/>
  <c r="BK216"/>
  <c r="J216"/>
  <c r="BK214"/>
  <c r="BK213"/>
  <c r="J211"/>
  <c r="J209"/>
  <c r="J207"/>
  <c r="BK205"/>
  <c r="BK203"/>
  <c r="BK201"/>
  <c r="BK199"/>
  <c r="BK197"/>
  <c r="BK194"/>
  <c r="BK190"/>
  <c r="BK189"/>
  <c r="BK188"/>
  <c r="BK183"/>
  <c r="BK179"/>
  <c r="J177"/>
  <c r="J172"/>
  <c r="J170"/>
  <c r="BK166"/>
  <c r="BK164"/>
  <c r="BK162"/>
  <c r="BK152"/>
  <c r="BK148"/>
  <c r="BK146"/>
  <c i="2" r="J275"/>
  <c r="J267"/>
  <c r="BK265"/>
  <c r="J258"/>
  <c r="BK256"/>
  <c r="BK254"/>
  <c r="BK251"/>
  <c r="J249"/>
  <c r="J247"/>
  <c r="J241"/>
  <c r="BK239"/>
  <c r="J237"/>
  <c r="BK235"/>
  <c r="J235"/>
  <c r="BK234"/>
  <c r="BK232"/>
  <c r="J230"/>
  <c r="BK228"/>
  <c r="BK225"/>
  <c r="J222"/>
  <c r="J220"/>
  <c r="BK216"/>
  <c r="J215"/>
  <c r="BK209"/>
  <c r="BK206"/>
  <c r="J204"/>
  <c r="BK202"/>
  <c r="BK198"/>
  <c r="J196"/>
  <c r="BK189"/>
  <c r="BK187"/>
  <c r="J185"/>
  <c r="BK183"/>
  <c r="J182"/>
  <c r="J181"/>
  <c r="J180"/>
  <c r="BK178"/>
  <c r="J176"/>
  <c r="BK168"/>
  <c r="J166"/>
  <c r="BK164"/>
  <c r="BK162"/>
  <c r="BK159"/>
  <c r="BK156"/>
  <c r="J152"/>
  <c r="BK150"/>
  <c r="J150"/>
  <c r="J147"/>
  <c r="BK144"/>
  <c r="BK141"/>
  <c r="BK138"/>
  <c r="J132"/>
  <c i="6" r="BK310"/>
  <c r="BK308"/>
  <c r="J306"/>
  <c r="J303"/>
  <c r="J301"/>
  <c r="BK299"/>
  <c r="BK297"/>
  <c r="J292"/>
  <c r="BK288"/>
  <c r="J285"/>
  <c r="J280"/>
  <c r="BK278"/>
  <c r="J276"/>
  <c r="BK272"/>
  <c r="J270"/>
  <c r="J266"/>
  <c r="J264"/>
  <c r="BK256"/>
  <c r="J254"/>
  <c r="BK252"/>
  <c r="BK250"/>
  <c r="J243"/>
  <c r="J240"/>
  <c r="J236"/>
  <c r="BK234"/>
  <c r="J232"/>
  <c r="J230"/>
  <c r="J228"/>
  <c r="J225"/>
  <c r="J223"/>
  <c r="BK221"/>
  <c r="J219"/>
  <c r="J215"/>
  <c r="J214"/>
  <c r="J212"/>
  <c r="J210"/>
  <c r="J208"/>
  <c r="BK204"/>
  <c r="J202"/>
  <c r="BK200"/>
  <c r="J198"/>
  <c r="BK195"/>
  <c r="J193"/>
  <c r="J190"/>
  <c r="BK189"/>
  <c r="BK184"/>
  <c r="J178"/>
  <c r="BK172"/>
  <c r="BK170"/>
  <c r="BK166"/>
  <c r="J162"/>
  <c r="J150"/>
  <c r="J148"/>
  <c r="BK146"/>
  <c r="BK143"/>
  <c r="BK138"/>
  <c r="J310"/>
  <c r="J288"/>
  <c r="BK285"/>
  <c r="BK282"/>
  <c r="J278"/>
  <c r="BK274"/>
  <c r="J272"/>
  <c r="BK264"/>
  <c r="J262"/>
  <c r="J256"/>
  <c r="J250"/>
  <c r="J248"/>
  <c r="BK243"/>
  <c r="J238"/>
  <c r="BK236"/>
  <c r="BK232"/>
  <c r="BK230"/>
  <c r="BK225"/>
  <c r="J221"/>
  <c r="J217"/>
  <c r="BK215"/>
  <c r="BK212"/>
  <c r="BK210"/>
  <c r="BK206"/>
  <c r="J204"/>
  <c r="J200"/>
  <c r="J195"/>
  <c r="BK191"/>
  <c r="J189"/>
  <c r="BK186"/>
  <c r="J184"/>
  <c r="J180"/>
  <c r="BK168"/>
  <c r="BK164"/>
  <c r="J152"/>
  <c r="BK150"/>
  <c r="J146"/>
  <c r="J143"/>
  <c r="J138"/>
  <c i="5" r="J322"/>
  <c r="J320"/>
  <c r="J315"/>
  <c r="J309"/>
  <c r="J294"/>
  <c r="J292"/>
  <c r="BK288"/>
  <c r="J286"/>
  <c r="J284"/>
  <c r="BK282"/>
  <c r="BK264"/>
  <c r="BK260"/>
  <c r="BK255"/>
  <c r="BK250"/>
  <c r="BK248"/>
  <c r="BK244"/>
  <c r="BK240"/>
  <c r="J237"/>
  <c r="J229"/>
  <c r="J224"/>
  <c r="J222"/>
  <c r="BK212"/>
  <c r="BK206"/>
  <c r="BK204"/>
  <c r="BK202"/>
  <c r="BK200"/>
  <c r="BK199"/>
  <c r="J190"/>
  <c r="J185"/>
  <c r="J179"/>
  <c r="J173"/>
  <c r="BK169"/>
  <c r="BK165"/>
  <c r="J163"/>
  <c r="BK153"/>
  <c r="BK151"/>
  <c r="J147"/>
  <c r="BK144"/>
  <c i="4" r="BK320"/>
  <c r="BK316"/>
  <c r="J313"/>
  <c r="BK309"/>
  <c r="BK307"/>
  <c r="J302"/>
  <c r="BK298"/>
  <c r="BK295"/>
  <c r="J288"/>
  <c r="BK286"/>
  <c r="BK284"/>
  <c r="BK282"/>
  <c r="J280"/>
  <c r="J276"/>
  <c r="J274"/>
  <c r="BK266"/>
  <c r="BK264"/>
  <c r="BK262"/>
  <c r="J258"/>
  <c r="BK253"/>
  <c r="BK250"/>
  <c r="BK242"/>
  <c r="BK233"/>
  <c r="J231"/>
  <c r="J229"/>
  <c r="J225"/>
  <c r="BK224"/>
  <c r="J220"/>
  <c r="BK218"/>
  <c r="BK216"/>
  <c r="BK212"/>
  <c r="BK208"/>
  <c r="J206"/>
  <c r="BK197"/>
  <c r="BK192"/>
  <c r="J190"/>
  <c r="BK188"/>
  <c r="BK185"/>
  <c r="BK183"/>
  <c r="BK179"/>
  <c r="J172"/>
  <c r="BK168"/>
  <c r="BK166"/>
  <c r="J164"/>
  <c r="J153"/>
  <c r="BK149"/>
  <c i="3" r="J307"/>
  <c r="BK302"/>
  <c r="J300"/>
  <c r="J291"/>
  <c r="BK284"/>
  <c r="BK277"/>
  <c r="J273"/>
  <c r="J269"/>
  <c r="J263"/>
  <c r="BK261"/>
  <c r="J253"/>
  <c r="J249"/>
  <c r="J242"/>
  <c r="J239"/>
  <c r="BK237"/>
  <c r="J233"/>
  <c r="J229"/>
  <c r="J224"/>
  <c r="J214"/>
  <c r="J213"/>
  <c r="BK209"/>
  <c r="BK207"/>
  <c r="J203"/>
  <c r="J199"/>
  <c r="J197"/>
  <c r="BK192"/>
  <c r="J185"/>
  <c r="J183"/>
  <c r="J179"/>
  <c r="BK172"/>
  <c r="BK168"/>
  <c r="J150"/>
  <c r="J146"/>
  <c r="J143"/>
  <c r="J138"/>
  <c i="2" r="BK275"/>
  <c r="J265"/>
  <c r="BK263"/>
  <c r="BK260"/>
  <c r="BK249"/>
  <c r="BK247"/>
  <c r="BK245"/>
  <c r="BK243"/>
  <c r="J232"/>
  <c r="BK218"/>
  <c r="J216"/>
  <c r="BK214"/>
  <c r="J209"/>
  <c r="BK204"/>
  <c r="J202"/>
  <c r="J198"/>
  <c r="BK196"/>
  <c r="J193"/>
  <c r="J189"/>
  <c r="J183"/>
  <c r="BK182"/>
  <c r="BK180"/>
  <c r="J178"/>
  <c r="BK176"/>
  <c r="J168"/>
  <c r="J162"/>
  <c r="J159"/>
  <c r="J156"/>
  <c r="J154"/>
  <c r="BK152"/>
  <c r="J138"/>
  <c r="J135"/>
  <c r="BK132"/>
  <c i="5" r="BK320"/>
  <c r="J318"/>
  <c r="J313"/>
  <c r="J311"/>
  <c r="BK304"/>
  <c r="BK300"/>
  <c r="BK297"/>
  <c r="BK290"/>
  <c r="BK286"/>
  <c r="BK284"/>
  <c r="J278"/>
  <c r="J276"/>
  <c r="J274"/>
  <c r="BK266"/>
  <c r="J264"/>
  <c r="J262"/>
  <c r="J252"/>
  <c r="J250"/>
  <c r="J246"/>
  <c r="J242"/>
  <c r="BK235"/>
  <c r="J233"/>
  <c r="J231"/>
  <c r="J227"/>
  <c r="J226"/>
  <c r="BK224"/>
  <c r="J220"/>
  <c r="J218"/>
  <c r="J216"/>
  <c r="BK214"/>
  <c r="J210"/>
  <c r="J208"/>
  <c r="J204"/>
  <c r="J200"/>
  <c r="J196"/>
  <c r="BK194"/>
  <c r="J192"/>
  <c r="J191"/>
  <c r="BK187"/>
  <c r="BK185"/>
  <c r="J181"/>
  <c r="BK171"/>
  <c r="BK167"/>
  <c r="BK163"/>
  <c r="BK149"/>
  <c r="BK139"/>
  <c i="4" r="J318"/>
  <c r="BK311"/>
  <c r="J309"/>
  <c r="BK302"/>
  <c r="J292"/>
  <c r="J290"/>
  <c r="BK280"/>
  <c r="BK272"/>
  <c r="J262"/>
  <c r="BK260"/>
  <c r="J253"/>
  <c r="J250"/>
  <c r="J248"/>
  <c r="BK246"/>
  <c r="J244"/>
  <c r="BK240"/>
  <c r="BK238"/>
  <c r="BK235"/>
  <c r="J227"/>
  <c r="BK222"/>
  <c r="BK220"/>
  <c r="BK214"/>
  <c r="J210"/>
  <c r="BK206"/>
  <c r="J204"/>
  <c r="J202"/>
  <c r="BK200"/>
  <c r="BK198"/>
  <c r="J194"/>
  <c r="J192"/>
  <c r="J189"/>
  <c r="BK177"/>
  <c r="J170"/>
  <c r="J168"/>
  <c r="BK162"/>
  <c r="BK151"/>
  <c r="J147"/>
  <c r="BK144"/>
  <c r="J139"/>
  <c i="3" r="J309"/>
  <c r="J305"/>
  <c r="BK298"/>
  <c r="J296"/>
  <c r="J287"/>
  <c r="J281"/>
  <c r="J279"/>
  <c r="J275"/>
  <c r="J271"/>
  <c r="BK265"/>
  <c r="J255"/>
  <c r="J251"/>
  <c r="BK247"/>
  <c r="BK242"/>
  <c r="J237"/>
  <c r="J235"/>
  <c r="J231"/>
  <c r="J227"/>
  <c r="BK222"/>
  <c r="J220"/>
  <c r="J218"/>
  <c r="BK211"/>
  <c r="J205"/>
  <c r="J201"/>
  <c r="J194"/>
  <c r="J192"/>
  <c r="J190"/>
  <c r="J189"/>
  <c r="J188"/>
  <c r="BK185"/>
  <c r="BK177"/>
  <c r="BK170"/>
  <c r="J168"/>
  <c r="J166"/>
  <c r="J164"/>
  <c r="J162"/>
  <c r="J152"/>
  <c r="BK150"/>
  <c r="J148"/>
  <c r="BK143"/>
  <c r="BK138"/>
  <c i="2" r="BK267"/>
  <c r="J263"/>
  <c r="J260"/>
  <c r="BK258"/>
  <c r="J256"/>
  <c r="J254"/>
  <c r="J251"/>
  <c r="J245"/>
  <c r="J243"/>
  <c r="BK241"/>
  <c r="J239"/>
  <c r="BK237"/>
  <c r="J234"/>
  <c r="BK230"/>
  <c r="J228"/>
  <c r="J225"/>
  <c r="BK222"/>
  <c r="BK220"/>
  <c r="J218"/>
  <c r="BK215"/>
  <c r="J214"/>
  <c r="J206"/>
  <c r="BK193"/>
  <c r="J187"/>
  <c r="BK185"/>
  <c r="BK181"/>
  <c r="BK166"/>
  <c r="J164"/>
  <c r="BK154"/>
  <c r="BK147"/>
  <c r="J144"/>
  <c r="J141"/>
  <c r="BK135"/>
  <c i="1" r="AS96"/>
  <c i="2" l="1" r="BK131"/>
  <c r="T131"/>
  <c r="T149"/>
  <c r="T186"/>
  <c r="T213"/>
  <c r="BK244"/>
  <c r="J244"/>
  <c r="J106"/>
  <c r="R244"/>
  <c r="T262"/>
  <c i="3" r="R142"/>
  <c r="R136"/>
  <c r="R169"/>
  <c r="T187"/>
  <c r="T196"/>
  <c r="T200"/>
  <c r="T215"/>
  <c r="R219"/>
  <c r="R246"/>
  <c r="P295"/>
  <c i="4" r="R143"/>
  <c r="R137"/>
  <c r="R169"/>
  <c r="P187"/>
  <c r="BK199"/>
  <c r="J199"/>
  <c r="J107"/>
  <c r="R199"/>
  <c r="T211"/>
  <c r="R226"/>
  <c r="R230"/>
  <c r="R257"/>
  <c r="P306"/>
  <c i="5" r="R143"/>
  <c r="R137"/>
  <c r="R170"/>
  <c r="T189"/>
  <c r="BK201"/>
  <c r="J201"/>
  <c r="J107"/>
  <c r="T201"/>
  <c r="R213"/>
  <c r="T228"/>
  <c r="R232"/>
  <c i="2" r="R131"/>
  <c r="P149"/>
  <c r="P186"/>
  <c r="BK213"/>
  <c r="J213"/>
  <c r="J101"/>
  <c r="R213"/>
  <c r="BK229"/>
  <c r="J229"/>
  <c r="J105"/>
  <c r="R229"/>
  <c r="R226"/>
  <c r="T244"/>
  <c r="R262"/>
  <c i="3" r="BK142"/>
  <c r="J142"/>
  <c r="J101"/>
  <c r="T142"/>
  <c r="T136"/>
  <c r="T169"/>
  <c r="P187"/>
  <c r="R196"/>
  <c r="P200"/>
  <c r="BK215"/>
  <c r="J215"/>
  <c r="J108"/>
  <c r="R215"/>
  <c r="T219"/>
  <c r="T246"/>
  <c r="R295"/>
  <c i="4" r="BK143"/>
  <c r="J143"/>
  <c r="J101"/>
  <c r="T143"/>
  <c r="T137"/>
  <c r="T169"/>
  <c r="T187"/>
  <c r="BK196"/>
  <c r="J196"/>
  <c r="J106"/>
  <c r="R196"/>
  <c r="T199"/>
  <c r="R211"/>
  <c r="P226"/>
  <c r="P230"/>
  <c r="T257"/>
  <c r="R306"/>
  <c i="5" r="BK143"/>
  <c r="J143"/>
  <c r="J101"/>
  <c r="T143"/>
  <c r="T137"/>
  <c r="T170"/>
  <c r="P189"/>
  <c r="R198"/>
  <c r="P201"/>
  <c r="P213"/>
  <c r="BK228"/>
  <c r="J228"/>
  <c r="J109"/>
  <c r="R228"/>
  <c r="P232"/>
  <c r="T259"/>
  <c r="R308"/>
  <c i="6" r="R142"/>
  <c r="R136"/>
  <c r="T169"/>
  <c r="T188"/>
  <c r="BK197"/>
  <c r="BK201"/>
  <c r="J201"/>
  <c r="J107"/>
  <c r="P201"/>
  <c r="T201"/>
  <c r="R216"/>
  <c r="BK220"/>
  <c r="J220"/>
  <c r="J109"/>
  <c r="R220"/>
  <c r="R247"/>
  <c i="5" r="BK259"/>
  <c r="J259"/>
  <c r="J113"/>
  <c r="P259"/>
  <c r="BK308"/>
  <c r="J308"/>
  <c r="J114"/>
  <c r="T308"/>
  <c i="6" r="P142"/>
  <c r="P136"/>
  <c r="BK169"/>
  <c r="J169"/>
  <c r="J102"/>
  <c r="P169"/>
  <c r="BK188"/>
  <c r="J188"/>
  <c r="J103"/>
  <c r="R188"/>
  <c r="R197"/>
  <c r="T247"/>
  <c i="2" r="P131"/>
  <c r="BK149"/>
  <c r="J149"/>
  <c r="J99"/>
  <c r="R149"/>
  <c r="BK186"/>
  <c r="J186"/>
  <c r="J100"/>
  <c r="R186"/>
  <c r="P213"/>
  <c r="P229"/>
  <c r="P226"/>
  <c r="T229"/>
  <c r="T226"/>
  <c r="P244"/>
  <c r="BK262"/>
  <c r="J262"/>
  <c r="J107"/>
  <c r="P262"/>
  <c i="3" r="P142"/>
  <c r="P136"/>
  <c r="BK169"/>
  <c r="J169"/>
  <c r="J102"/>
  <c r="P169"/>
  <c r="BK187"/>
  <c r="J187"/>
  <c r="J103"/>
  <c r="R187"/>
  <c r="BK196"/>
  <c r="J196"/>
  <c r="J106"/>
  <c r="P196"/>
  <c r="BK200"/>
  <c r="J200"/>
  <c r="J107"/>
  <c r="R200"/>
  <c r="P215"/>
  <c r="BK219"/>
  <c r="J219"/>
  <c r="J109"/>
  <c r="P219"/>
  <c r="BK246"/>
  <c r="J246"/>
  <c r="J112"/>
  <c r="P246"/>
  <c r="BK295"/>
  <c r="J295"/>
  <c r="J113"/>
  <c r="T295"/>
  <c i="4" r="P143"/>
  <c r="P137"/>
  <c r="BK169"/>
  <c r="J169"/>
  <c r="J102"/>
  <c r="P169"/>
  <c r="BK187"/>
  <c r="J187"/>
  <c r="J103"/>
  <c r="R187"/>
  <c r="P196"/>
  <c r="T196"/>
  <c r="P199"/>
  <c r="BK211"/>
  <c r="J211"/>
  <c r="J108"/>
  <c r="P211"/>
  <c r="BK226"/>
  <c r="J226"/>
  <c r="J109"/>
  <c r="T226"/>
  <c r="BK230"/>
  <c r="J230"/>
  <c r="J110"/>
  <c r="T230"/>
  <c r="BK257"/>
  <c r="J257"/>
  <c r="J113"/>
  <c r="P257"/>
  <c r="BK306"/>
  <c r="J306"/>
  <c r="J114"/>
  <c r="T306"/>
  <c i="5" r="P143"/>
  <c r="P137"/>
  <c r="BK170"/>
  <c r="J170"/>
  <c r="J102"/>
  <c r="P170"/>
  <c r="BK189"/>
  <c r="J189"/>
  <c r="J103"/>
  <c r="R189"/>
  <c r="BK198"/>
  <c r="J198"/>
  <c r="J106"/>
  <c r="P198"/>
  <c r="T198"/>
  <c r="R201"/>
  <c r="BK213"/>
  <c r="J213"/>
  <c r="J108"/>
  <c r="T213"/>
  <c r="P228"/>
  <c r="BK232"/>
  <c r="J232"/>
  <c r="J110"/>
  <c r="T232"/>
  <c r="R259"/>
  <c r="P308"/>
  <c i="6" r="BK142"/>
  <c r="J142"/>
  <c r="J101"/>
  <c r="T142"/>
  <c r="T136"/>
  <c r="R169"/>
  <c r="P188"/>
  <c r="P197"/>
  <c r="T197"/>
  <c r="R201"/>
  <c r="BK216"/>
  <c r="J216"/>
  <c r="J108"/>
  <c r="P216"/>
  <c r="T216"/>
  <c r="P220"/>
  <c r="T220"/>
  <c r="BK247"/>
  <c r="J247"/>
  <c r="J112"/>
  <c r="P247"/>
  <c r="BK296"/>
  <c r="J296"/>
  <c r="J113"/>
  <c r="P296"/>
  <c r="R296"/>
  <c r="T296"/>
  <c i="2" r="E85"/>
  <c r="BF159"/>
  <c r="BF181"/>
  <c r="BF189"/>
  <c r="BF209"/>
  <c r="BF241"/>
  <c r="BF251"/>
  <c r="BF254"/>
  <c r="BF258"/>
  <c r="BF263"/>
  <c r="BK227"/>
  <c r="J227"/>
  <c r="J104"/>
  <c i="3" r="F94"/>
  <c r="BF146"/>
  <c r="BF150"/>
  <c r="BF152"/>
  <c r="BF164"/>
  <c r="BF166"/>
  <c r="BF170"/>
  <c r="BF188"/>
  <c r="BF231"/>
  <c r="BF235"/>
  <c r="BF239"/>
  <c r="BF247"/>
  <c r="BF249"/>
  <c r="BF277"/>
  <c r="BF284"/>
  <c r="BF300"/>
  <c r="BF302"/>
  <c r="BK241"/>
  <c r="J241"/>
  <c r="J111"/>
  <c i="4" r="F94"/>
  <c r="BF144"/>
  <c r="BF151"/>
  <c r="BF179"/>
  <c r="BF188"/>
  <c r="BF190"/>
  <c r="BF192"/>
  <c r="BF214"/>
  <c r="BF242"/>
  <c r="BF244"/>
  <c r="BF260"/>
  <c r="BF280"/>
  <c r="BF288"/>
  <c r="BF290"/>
  <c r="BF292"/>
  <c r="BF318"/>
  <c r="BF320"/>
  <c r="BK249"/>
  <c r="J249"/>
  <c r="J111"/>
  <c i="5" r="E124"/>
  <c r="BF149"/>
  <c r="BF171"/>
  <c r="BF179"/>
  <c r="BF190"/>
  <c r="BF191"/>
  <c r="BF202"/>
  <c r="BF214"/>
  <c r="BF220"/>
  <c r="BF224"/>
  <c r="BF231"/>
  <c r="BF237"/>
  <c r="BF244"/>
  <c r="BF278"/>
  <c r="BF309"/>
  <c r="BF311"/>
  <c r="BF315"/>
  <c r="BF318"/>
  <c r="BF320"/>
  <c i="2" r="F92"/>
  <c r="BF132"/>
  <c r="BF147"/>
  <c r="BF152"/>
  <c r="BF154"/>
  <c r="BF183"/>
  <c r="BF196"/>
  <c r="BF198"/>
  <c r="BF218"/>
  <c r="BF230"/>
  <c r="BF232"/>
  <c r="BF235"/>
  <c r="BF256"/>
  <c i="3" r="BF148"/>
  <c r="BF211"/>
  <c r="BF224"/>
  <c r="BF237"/>
  <c r="BF253"/>
  <c r="BF263"/>
  <c r="BF271"/>
  <c i="4" r="J91"/>
  <c r="BF162"/>
  <c r="BF166"/>
  <c r="BF172"/>
  <c r="BF189"/>
  <c r="BF200"/>
  <c r="BF204"/>
  <c r="BF218"/>
  <c r="BF235"/>
  <c r="BF246"/>
  <c r="BF258"/>
  <c r="BF276"/>
  <c r="BF298"/>
  <c r="BF307"/>
  <c r="BF311"/>
  <c r="BK252"/>
  <c r="J252"/>
  <c r="J112"/>
  <c i="5" r="F94"/>
  <c r="BF147"/>
  <c r="BF153"/>
  <c r="BF165"/>
  <c r="BF173"/>
  <c r="BF181"/>
  <c r="BF199"/>
  <c r="BF222"/>
  <c r="BF227"/>
  <c r="BF229"/>
  <c r="BF233"/>
  <c r="BF248"/>
  <c r="BF262"/>
  <c r="BF266"/>
  <c r="BF282"/>
  <c r="BF292"/>
  <c r="BK195"/>
  <c r="J195"/>
  <c r="J104"/>
  <c r="BK251"/>
  <c r="J251"/>
  <c r="J111"/>
  <c i="6" r="BF138"/>
  <c r="BF146"/>
  <c r="BF150"/>
  <c r="BF180"/>
  <c r="BF186"/>
  <c r="BF198"/>
  <c r="BF212"/>
  <c r="BF215"/>
  <c r="BF221"/>
  <c r="BF236"/>
  <c r="BF248"/>
  <c r="BF254"/>
  <c r="BF288"/>
  <c r="BF299"/>
  <c r="BF303"/>
  <c r="BK239"/>
  <c r="J239"/>
  <c r="J110"/>
  <c i="5" r="BK254"/>
  <c r="J254"/>
  <c r="J112"/>
  <c i="6" r="E85"/>
  <c r="F94"/>
  <c r="J129"/>
  <c r="BF143"/>
  <c r="BF148"/>
  <c r="BF152"/>
  <c r="BF162"/>
  <c r="BF164"/>
  <c r="BF168"/>
  <c r="BF170"/>
  <c r="BF172"/>
  <c r="BF189"/>
  <c r="BF191"/>
  <c r="BF193"/>
  <c r="BF195"/>
  <c r="BF200"/>
  <c r="BF206"/>
  <c r="BF210"/>
  <c r="BF217"/>
  <c r="BF219"/>
  <c r="BF223"/>
  <c r="BF225"/>
  <c r="BF230"/>
  <c r="BF234"/>
  <c r="BF240"/>
  <c r="BF243"/>
  <c r="BF250"/>
  <c r="BF252"/>
  <c r="BF264"/>
  <c r="BF266"/>
  <c r="BF270"/>
  <c r="BF272"/>
  <c r="BF274"/>
  <c r="BF276"/>
  <c r="BF278"/>
  <c r="BF282"/>
  <c r="BF292"/>
  <c r="BF297"/>
  <c r="BF301"/>
  <c r="BF310"/>
  <c r="BK137"/>
  <c r="BK136"/>
  <c r="J136"/>
  <c r="J99"/>
  <c r="BK194"/>
  <c r="J194"/>
  <c r="J104"/>
  <c i="2" r="J89"/>
  <c r="BF135"/>
  <c r="BF138"/>
  <c r="BF141"/>
  <c r="BF144"/>
  <c r="BF150"/>
  <c r="BF156"/>
  <c r="BF162"/>
  <c r="BF164"/>
  <c r="BF166"/>
  <c r="BF168"/>
  <c r="BF176"/>
  <c r="BF178"/>
  <c r="BF180"/>
  <c r="BF182"/>
  <c r="BF185"/>
  <c r="BF187"/>
  <c r="BF193"/>
  <c r="BF202"/>
  <c r="BF204"/>
  <c r="BF206"/>
  <c r="BF214"/>
  <c r="BF215"/>
  <c r="BF216"/>
  <c r="BF220"/>
  <c r="BF222"/>
  <c r="BF225"/>
  <c r="BF228"/>
  <c r="BF234"/>
  <c r="BF237"/>
  <c r="BF239"/>
  <c r="BF243"/>
  <c r="BF245"/>
  <c r="BF247"/>
  <c r="BF249"/>
  <c r="BF260"/>
  <c r="BF265"/>
  <c r="BF267"/>
  <c r="BF275"/>
  <c r="BK224"/>
  <c r="J224"/>
  <c r="J102"/>
  <c r="BK274"/>
  <c r="BK273"/>
  <c r="J273"/>
  <c r="J108"/>
  <c i="3" r="E85"/>
  <c r="J91"/>
  <c r="BF138"/>
  <c r="BF143"/>
  <c r="BF162"/>
  <c r="BF168"/>
  <c r="BF172"/>
  <c r="BF177"/>
  <c r="BF179"/>
  <c r="BF183"/>
  <c r="BF185"/>
  <c r="BF189"/>
  <c r="BF190"/>
  <c r="BF192"/>
  <c r="BF194"/>
  <c r="BF197"/>
  <c r="BF199"/>
  <c r="BF201"/>
  <c r="BF203"/>
  <c r="BF205"/>
  <c r="BF207"/>
  <c r="BF209"/>
  <c r="BF213"/>
  <c r="BF214"/>
  <c r="BF216"/>
  <c r="BF218"/>
  <c r="BF220"/>
  <c r="BF222"/>
  <c r="BF227"/>
  <c r="BF229"/>
  <c r="BF233"/>
  <c r="BF242"/>
  <c r="BF251"/>
  <c r="BF255"/>
  <c r="BF261"/>
  <c r="BF265"/>
  <c r="BF269"/>
  <c r="BF273"/>
  <c r="BF275"/>
  <c r="BF279"/>
  <c r="BF281"/>
  <c r="BF287"/>
  <c r="BF291"/>
  <c r="BF296"/>
  <c r="BF298"/>
  <c r="BF305"/>
  <c r="BF307"/>
  <c r="BF309"/>
  <c r="BK137"/>
  <c r="BK136"/>
  <c r="J136"/>
  <c r="J99"/>
  <c r="BK193"/>
  <c r="J193"/>
  <c r="J104"/>
  <c r="BK238"/>
  <c r="J238"/>
  <c r="J110"/>
  <c i="4" r="E85"/>
  <c r="BF139"/>
  <c r="BF147"/>
  <c r="BF149"/>
  <c r="BF153"/>
  <c r="BF164"/>
  <c r="BF168"/>
  <c r="BF170"/>
  <c r="BF177"/>
  <c r="BF183"/>
  <c r="BF185"/>
  <c r="BF194"/>
  <c r="BF197"/>
  <c r="BF198"/>
  <c r="BF202"/>
  <c r="BF206"/>
  <c r="BF208"/>
  <c r="BF210"/>
  <c r="BF212"/>
  <c r="BF216"/>
  <c r="BF220"/>
  <c r="BF222"/>
  <c r="BF224"/>
  <c r="BF225"/>
  <c r="BF227"/>
  <c r="BF229"/>
  <c r="BF231"/>
  <c r="BF233"/>
  <c r="BF238"/>
  <c r="BF240"/>
  <c r="BF248"/>
  <c r="BF250"/>
  <c r="BF253"/>
  <c r="BF262"/>
  <c r="BF264"/>
  <c r="BF266"/>
  <c r="BF272"/>
  <c r="BF274"/>
  <c r="BF282"/>
  <c r="BF284"/>
  <c r="BF286"/>
  <c r="BF295"/>
  <c r="BF302"/>
  <c r="BF309"/>
  <c r="BF313"/>
  <c r="BF316"/>
  <c r="BK138"/>
  <c r="BK137"/>
  <c r="BK193"/>
  <c r="J193"/>
  <c r="J104"/>
  <c i="5" r="J91"/>
  <c r="BF139"/>
  <c r="BF144"/>
  <c r="BF151"/>
  <c r="BF163"/>
  <c r="BF167"/>
  <c r="BF169"/>
  <c r="BF185"/>
  <c r="BF187"/>
  <c r="BF192"/>
  <c r="BF194"/>
  <c r="BF196"/>
  <c r="BF200"/>
  <c r="BF204"/>
  <c r="BF206"/>
  <c r="BF208"/>
  <c r="BF210"/>
  <c r="BF212"/>
  <c r="BF216"/>
  <c r="BF218"/>
  <c r="BF226"/>
  <c r="BF235"/>
  <c r="BF240"/>
  <c r="BF242"/>
  <c r="BF246"/>
  <c r="BF250"/>
  <c r="BF252"/>
  <c r="BF255"/>
  <c r="BF260"/>
  <c r="BF264"/>
  <c r="BF268"/>
  <c r="BF274"/>
  <c r="BF276"/>
  <c r="BF284"/>
  <c r="BF286"/>
  <c r="BF288"/>
  <c r="BF290"/>
  <c r="BF294"/>
  <c r="BF297"/>
  <c r="BF300"/>
  <c r="BF304"/>
  <c r="BF313"/>
  <c r="BF322"/>
  <c r="BK138"/>
  <c r="BK137"/>
  <c r="J137"/>
  <c r="J99"/>
  <c i="6" r="BF166"/>
  <c r="BF178"/>
  <c r="BF184"/>
  <c r="BF190"/>
  <c r="BF202"/>
  <c r="BF204"/>
  <c r="BF208"/>
  <c r="BF214"/>
  <c r="BF228"/>
  <c r="BF232"/>
  <c r="BF238"/>
  <c r="BF256"/>
  <c r="BF262"/>
  <c r="BF280"/>
  <c r="BF285"/>
  <c r="BF306"/>
  <c r="BF308"/>
  <c r="BK242"/>
  <c r="J242"/>
  <c r="J111"/>
  <c i="2" r="J33"/>
  <c i="1" r="AV95"/>
  <c i="5" r="F39"/>
  <c i="1" r="BD99"/>
  <c i="4" r="F38"/>
  <c i="1" r="BC98"/>
  <c i="3" r="F39"/>
  <c i="1" r="BD97"/>
  <c i="6" r="F37"/>
  <c i="1" r="BB100"/>
  <c i="2" r="F37"/>
  <c i="1" r="BD95"/>
  <c i="3" r="F37"/>
  <c i="1" r="BB97"/>
  <c i="5" r="J35"/>
  <c i="1" r="AV99"/>
  <c i="6" r="F38"/>
  <c i="1" r="BC100"/>
  <c i="2" r="F33"/>
  <c i="1" r="AZ95"/>
  <c i="2" r="F36"/>
  <c i="1" r="BC95"/>
  <c i="4" r="F35"/>
  <c i="1" r="AZ98"/>
  <c i="6" r="J35"/>
  <c i="1" r="AV100"/>
  <c i="4" r="F39"/>
  <c i="1" r="BD98"/>
  <c i="2" r="F35"/>
  <c i="1" r="BB95"/>
  <c i="3" r="J35"/>
  <c i="1" r="AV97"/>
  <c i="6" r="F35"/>
  <c i="1" r="AZ100"/>
  <c i="4" r="F37"/>
  <c i="1" r="BB98"/>
  <c i="5" r="F38"/>
  <c i="1" r="BC99"/>
  <c i="3" r="F38"/>
  <c i="1" r="BC97"/>
  <c i="4" r="J35"/>
  <c i="1" r="AV98"/>
  <c i="5" r="F37"/>
  <c i="1" r="BB99"/>
  <c i="6" r="F39"/>
  <c i="1" r="BD100"/>
  <c i="3" r="F35"/>
  <c i="1" r="AZ97"/>
  <c i="5" r="F35"/>
  <c i="1" r="AZ99"/>
  <c r="AS94"/>
  <c i="6" l="1" r="T196"/>
  <c r="T135"/>
  <c i="5" r="T197"/>
  <c r="T136"/>
  <c i="4" r="T195"/>
  <c r="T136"/>
  <c i="2" r="R130"/>
  <c r="R129"/>
  <c i="3" r="P195"/>
  <c r="P135"/>
  <c i="1" r="AU97"/>
  <c i="3" r="T195"/>
  <c r="T135"/>
  <c i="2" r="T130"/>
  <c r="T129"/>
  <c r="BK130"/>
  <c r="J130"/>
  <c r="J97"/>
  <c i="6" r="P196"/>
  <c r="P135"/>
  <c i="1" r="AU100"/>
  <c i="5" r="P197"/>
  <c r="P136"/>
  <c i="1" r="AU99"/>
  <c i="4" r="P195"/>
  <c r="P136"/>
  <c i="1" r="AU98"/>
  <c i="6" r="R196"/>
  <c r="R135"/>
  <c i="4" r="R195"/>
  <c r="R136"/>
  <c i="3" r="R195"/>
  <c r="R135"/>
  <c i="2" r="P130"/>
  <c r="P129"/>
  <c i="1" r="AU95"/>
  <c i="6" r="BK196"/>
  <c r="J196"/>
  <c r="J105"/>
  <c i="5" r="R197"/>
  <c r="R136"/>
  <c i="2" r="J131"/>
  <c r="J98"/>
  <c r="BK226"/>
  <c r="J226"/>
  <c r="J103"/>
  <c i="3" r="J137"/>
  <c r="J100"/>
  <c r="BK195"/>
  <c r="J195"/>
  <c r="J105"/>
  <c i="4" r="J137"/>
  <c r="J99"/>
  <c r="J138"/>
  <c r="J100"/>
  <c r="BK195"/>
  <c r="J195"/>
  <c r="J105"/>
  <c i="5" r="J138"/>
  <c r="J100"/>
  <c r="BK197"/>
  <c r="J197"/>
  <c r="J105"/>
  <c i="2" r="J274"/>
  <c r="J109"/>
  <c i="6" r="BK135"/>
  <c r="J135"/>
  <c r="J137"/>
  <c r="J100"/>
  <c r="J197"/>
  <c r="J106"/>
  <c r="J32"/>
  <c i="1" r="AG100"/>
  <c r="AZ96"/>
  <c r="AV96"/>
  <c i="2" r="F34"/>
  <c i="1" r="BA95"/>
  <c i="6" r="J36"/>
  <c i="1" r="AW100"/>
  <c r="AT100"/>
  <c i="3" r="F36"/>
  <c i="1" r="BA97"/>
  <c i="6" r="F36"/>
  <c i="1" r="BA100"/>
  <c r="BB96"/>
  <c r="AX96"/>
  <c r="BC96"/>
  <c r="AY96"/>
  <c i="5" r="F36"/>
  <c i="1" r="BA99"/>
  <c i="3" r="J36"/>
  <c i="1" r="AW97"/>
  <c r="AT97"/>
  <c i="5" r="J36"/>
  <c i="1" r="AW99"/>
  <c r="AT99"/>
  <c i="4" r="F36"/>
  <c i="1" r="BA98"/>
  <c r="BD96"/>
  <c i="2" r="J34"/>
  <c i="1" r="AW95"/>
  <c r="AT95"/>
  <c i="4" r="J36"/>
  <c i="1" r="AW98"/>
  <c r="AT98"/>
  <c i="6" l="1" r="J41"/>
  <c i="4" r="BK136"/>
  <c r="J136"/>
  <c i="5" r="BK136"/>
  <c r="J136"/>
  <c i="3" r="BK135"/>
  <c r="J135"/>
  <c r="J98"/>
  <c i="2" r="BK129"/>
  <c r="J129"/>
  <c r="J96"/>
  <c i="6" r="J98"/>
  <c i="1" r="BD94"/>
  <c r="W33"/>
  <c r="AZ94"/>
  <c r="W29"/>
  <c r="BC94"/>
  <c r="W32"/>
  <c r="BB94"/>
  <c r="W31"/>
  <c r="AN100"/>
  <c r="AU96"/>
  <c r="BA96"/>
  <c r="AW96"/>
  <c r="AT96"/>
  <c i="4" r="J32"/>
  <c i="1" r="AG98"/>
  <c r="AN98"/>
  <c i="5" r="J32"/>
  <c i="1" r="AG99"/>
  <c r="AN99"/>
  <c i="4" l="1" r="J41"/>
  <c r="J98"/>
  <c i="5" r="J41"/>
  <c r="J98"/>
  <c i="1" r="BA94"/>
  <c r="W30"/>
  <c r="AU94"/>
  <c r="AV94"/>
  <c r="AK29"/>
  <c i="2" r="J30"/>
  <c i="1" r="AG95"/>
  <c r="AN95"/>
  <c r="AY94"/>
  <c i="3" r="J32"/>
  <c i="1" r="AG97"/>
  <c r="AN97"/>
  <c r="AX94"/>
  <c i="2" l="1" r="J39"/>
  <c i="3" r="J41"/>
  <c i="1" r="AW94"/>
  <c r="AK30"/>
  <c r="AG96"/>
  <c r="AN96"/>
  <c l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<sst xmlns="http://schemas.openxmlformats.org/spreadsheetml/2006/main">
  <si>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</si>
  <si>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</si>
  <si>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</si>
  <si>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</si>
  <si>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</si>
  <si>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{53a13604-b71d-4781-9707-f37acaff775e}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</si>
  <si>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</si>
  <si>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</si>
  <si>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</si>
  <si>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</si>
  <si>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</si>
  <si>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</si>
  <si>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</si>
  <si>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</si>
  <si>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</si>
  <si>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</si>
  <si>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</si>
  <si>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D</t>
  </si>
  <si>
    <t>KSO:</t>
  </si>
  <si>
    <t>CC-CZ:</t>
  </si>
  <si>
    <t>Místo:</t>
  </si>
  <si>
    <t>Milín</t>
  </si>
  <si>
    <t>Datum:</t>
  </si>
  <si>
    <t>4. 5. 2021</t>
  </si>
  <si>
    <t>Zadavatel:</t>
  </si>
  <si>
    <t>IČ:</t>
  </si>
  <si>
    <t>Obec Milín, 11.května 7, 262 31 Milín</t>
  </si>
  <si>
    <t>DIČ:</t>
  </si>
  <si>
    <t>Uchazeč:</t>
  </si>
  <si>
    <t>Vyplň údaj</t>
  </si>
  <si>
    <t>Projektant:</t>
  </si>
  <si>
    <t>Ing. Jan Hašek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</si>
  <si>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</si>
  <si>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</si>
  <si>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</si>
  <si>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</si>
  <si>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</si>
  <si>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</si>
  <si>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</si>
  <si>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</si>
  <si>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</si>
  <si>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</si>
  <si>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</si>
  <si>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</si>
  <si>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</si>
  <si>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</si>
  <si>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</si>
  <si>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</si>
  <si>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</si>
  <si>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</si>
  <si>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</si>
  <si>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</si>
  <si>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</si>
  <si>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</si>
  <si>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</si>
  <si>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</si>
  <si>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</si>
  <si>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</si>
  <si>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</si>
  <si>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</si>
  <si>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</si>
  <si>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</si>
  <si>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</si>
  <si>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</si>
  <si>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</si>
  <si>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</si>
  <si>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</si>
  <si>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</si>
  <si>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</si>
  <si>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</si>
  <si>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</si>
  <si>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</si>
  <si>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</si>
  <si>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</si>
  <si>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</si>
  <si>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</si>
  <si>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</si>
  <si>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</si>
  <si>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</si>
  <si>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</si>
  <si>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</si>
  <si>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</si>
  <si>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</si>
  <si>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</si>
  <si>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</si>
  <si>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{ea25967c-9416-405a-a36d-fc717cf2676f}</t>
  </si>
  <si>
    <t>02</t>
  </si>
  <si>
    <t>Stavební úpravy chodeb</t>
  </si>
  <si>
    <t>{a99ca363-b4a2-409c-ab6c-2d0f3eb6ea8d}</t>
  </si>
  <si>
    <t>č.p.211</t>
  </si>
  <si>
    <t>Soupis</t>
  </si>
  <si>
    <t>2</t>
  </si>
  <si>
    <t>{ab597b6d-f09a-45d7-831c-deb5f5b9fe79}</t>
  </si>
  <si>
    <t>č.p.212</t>
  </si>
  <si>
    <t>{e411754e-e8c3-41c7-a04e-9e6e68dd7f85}</t>
  </si>
  <si>
    <t>03</t>
  </si>
  <si>
    <t>č.p.213</t>
  </si>
  <si>
    <t>{bf85c29f-2a0e-4878-8a28-5b212a028582}</t>
  </si>
  <si>
    <t>04</t>
  </si>
  <si>
    <t>č.p.214</t>
  </si>
  <si>
    <t>{84bd5caa-e1e6-43ff-b3bf-664909a7f834}</t>
  </si>
  <si>
    <t>opromost</t>
  </si>
  <si>
    <t>22,5</t>
  </si>
  <si>
    <t>plspr</t>
  </si>
  <si>
    <t>plocha stávajících příček</t>
  </si>
  <si>
    <t>87,87</t>
  </si>
  <si>
    <t>KRYCÍ LIST SOUPISU PRACÍ</t>
  </si>
  <si>
    <t>plstzd</t>
  </si>
  <si>
    <t>plocha stáv. zdí</t>
  </si>
  <si>
    <t>636,351</t>
  </si>
  <si>
    <t>ploken</t>
  </si>
  <si>
    <t>plocha oken</t>
  </si>
  <si>
    <t>19,584</t>
  </si>
  <si>
    <t>plpodl</t>
  </si>
  <si>
    <t>plocha podlah</t>
  </si>
  <si>
    <t>489,095</t>
  </si>
  <si>
    <t>dlbpr</t>
  </si>
  <si>
    <t>121,45</t>
  </si>
  <si>
    <t>Objekt:</t>
  </si>
  <si>
    <t>dlstzd</t>
  </si>
  <si>
    <t>délka stáv.zdí</t>
  </si>
  <si>
    <t>417,9</t>
  </si>
  <si>
    <t>01 - Stavební úpravy suterénu</t>
  </si>
  <si>
    <t>pdv</t>
  </si>
  <si>
    <t>19</t>
  </si>
  <si>
    <t>pldv</t>
  </si>
  <si>
    <t>54,4</t>
  </si>
  <si>
    <t>plszar</t>
  </si>
  <si>
    <t>plocha stáv. zárubní</t>
  </si>
  <si>
    <t>27,36</t>
  </si>
  <si>
    <t>plzar</t>
  </si>
  <si>
    <t>plocha zárubní celkem</t>
  </si>
  <si>
    <t>dlpr</t>
  </si>
  <si>
    <t>30,4</t>
  </si>
  <si>
    <t>plpr</t>
  </si>
  <si>
    <t>56,96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</si>
  <si>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</si>
  <si>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</si>
  <si>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</si>
  <si>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</si>
  <si>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</si>
  <si>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</si>
  <si>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</si>
  <si>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</si>
  <si>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</si>
  <si>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</si>
  <si>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</si>
  <si>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</si>
  <si>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</si>
  <si>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</si>
  <si>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</si>
  <si>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</si>
  <si>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</si>
  <si>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</si>
  <si>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</si>
  <si>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</si>
  <si>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</si>
  <si>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</si>
  <si>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</si>
  <si>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</si>
  <si>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</si>
  <si>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</si>
  <si>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</si>
  <si>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</si>
  <si>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</si>
  <si>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</si>
  <si>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</si>
  <si>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</si>
  <si>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</si>
  <si>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</si>
  <si>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</si>
  <si>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</si>
  <si>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</si>
  <si>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</si>
  <si>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</si>
  <si>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</si>
  <si>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</si>
  <si>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1907007613</t>
  </si>
  <si>
    <t>VV</t>
  </si>
  <si>
    <t>2,4+2,5+1,05+1,95+0,8+1,05+2,05+1,05+1,05+4,2+1,05+1,05+1,05+2,05+2,3+2,95+1,05+0,8</t>
  </si>
  <si>
    <t>dlpr-10*0,8</t>
  </si>
  <si>
    <t>317944321</t>
  </si>
  <si>
    <t>Válcované nosníky do č.12 dodatečně osazované do připravených otvorů</t>
  </si>
  <si>
    <t>t</t>
  </si>
  <si>
    <t>-705790412</t>
  </si>
  <si>
    <t>3*1,2*10,6*1,08/1000</t>
  </si>
  <si>
    <t>Součet</t>
  </si>
  <si>
    <t>342272225</t>
  </si>
  <si>
    <t>Příčka z pórobetonových hladkých tvárnic na tenkovrstvou maltu tl 100 mm</t>
  </si>
  <si>
    <t>m2</t>
  </si>
  <si>
    <t>-1881505158</t>
  </si>
  <si>
    <t>dlpr*2,4-10*0,8*2</t>
  </si>
  <si>
    <t>346244381</t>
  </si>
  <si>
    <t>Plentování jednostranné v do 200 mm válcovaných nosníků cihlami</t>
  </si>
  <si>
    <t>1073243218</t>
  </si>
  <si>
    <t>2*1,2*0,15</t>
  </si>
  <si>
    <t>5</t>
  </si>
  <si>
    <t>346481112</t>
  </si>
  <si>
    <t>Zaplentování rýh, potrubí, výklenků nebo nik ve stěnách keramickým pletivem</t>
  </si>
  <si>
    <t>-1406226437</t>
  </si>
  <si>
    <t>1,2*(2*0,15)</t>
  </si>
  <si>
    <t>6</t>
  </si>
  <si>
    <t>349231811</t>
  </si>
  <si>
    <t>Přizdívka ostění s ozubem z cihel tl do 150 mm</t>
  </si>
  <si>
    <t>-1249030318</t>
  </si>
  <si>
    <t>11*(2*2+0,9)*0,1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</si>
  <si>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</si>
  <si>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</si>
  <si>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</si>
  <si>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</si>
  <si>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-415024583</t>
  </si>
  <si>
    <t>10*1,1*0,4</t>
  </si>
  <si>
    <t>8</t>
  </si>
  <si>
    <t>612142001</t>
  </si>
  <si>
    <t>Potažení vnitřních stěn sklovláknitým pletivem vtlačeným do tenkovrstvé hmoty</t>
  </si>
  <si>
    <t>-1779538773</t>
  </si>
  <si>
    <t>plpr*2-dlpr*0,2</t>
  </si>
  <si>
    <t>9</t>
  </si>
  <si>
    <t>612232051</t>
  </si>
  <si>
    <t>Montáž zateplení vnitřního ostění, nadpraží hl do 400 mm deskami tl do 40 mm</t>
  </si>
  <si>
    <t>-1162558981</t>
  </si>
  <si>
    <t>10*1,1</t>
  </si>
  <si>
    <t>10</t>
  </si>
  <si>
    <t>M</t>
  </si>
  <si>
    <t>28376415</t>
  </si>
  <si>
    <t>deska z polystyrénu XPS tl 30mm</t>
  </si>
  <si>
    <t>227653827</t>
  </si>
  <si>
    <t>10*1,1*0,5</t>
  </si>
  <si>
    <t>5,5*1,1 'Přepočtené koeficientem množství</t>
  </si>
  <si>
    <t>11</t>
  </si>
  <si>
    <t>612325302</t>
  </si>
  <si>
    <t>Vápenocementová štuková omítka ostění nebo nadpraží</t>
  </si>
  <si>
    <t>1223987676</t>
  </si>
  <si>
    <t>10*(2*2+1)*0,45</t>
  </si>
  <si>
    <t>12</t>
  </si>
  <si>
    <t>612325412</t>
  </si>
  <si>
    <t>Oprava vnitřní vápenocementové hladké omítky stěn v rozsahu plochy do 30%</t>
  </si>
  <si>
    <t>2014606214</t>
  </si>
  <si>
    <t>plspr*2</t>
  </si>
  <si>
    <t>13</t>
  </si>
  <si>
    <t>612325413</t>
  </si>
  <si>
    <t>Oprava vnitřní vápenocementové hladké omítky stěn v rozsahu plochy do 50%</t>
  </si>
  <si>
    <t>207738945</t>
  </si>
  <si>
    <t>14</t>
  </si>
  <si>
    <t>612341131</t>
  </si>
  <si>
    <t>Potažení vnitřních stěn štukem tloušťky do 3 mm</t>
  </si>
  <si>
    <t>736587028</t>
  </si>
  <si>
    <t>629991011</t>
  </si>
  <si>
    <t>Zakrytí výplní otvorů a svislých ploch fólií přilepenou lepící páskou</t>
  </si>
  <si>
    <t>-1880617264</t>
  </si>
  <si>
    <t>0,56*0,58*29</t>
  </si>
  <si>
    <t>0,87*0,6*13</t>
  </si>
  <si>
    <t>0,575*0,585*4</t>
  </si>
  <si>
    <t>1,16*0,615*1</t>
  </si>
  <si>
    <t>1,15*0,585*1</t>
  </si>
  <si>
    <t>1,135*0,57*1</t>
  </si>
  <si>
    <t>16</t>
  </si>
  <si>
    <t>632452441</t>
  </si>
  <si>
    <t>Doplnění cementového potěru hlazeného pl do 4 m2 tl do 40 mm</t>
  </si>
  <si>
    <t>2132005377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</si>
  <si>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</si>
  <si>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</si>
  <si>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</si>
  <si>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</si>
  <si>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</si>
  <si>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-249652972</t>
  </si>
  <si>
    <t>18</t>
  </si>
  <si>
    <t>55331350</t>
  </si>
  <si>
    <t>zárubeň ocelová pro běžné zdění a pórobeton 100 levá/pravá 800</t>
  </si>
  <si>
    <t>-867283975</t>
  </si>
  <si>
    <t>642943111</t>
  </si>
  <si>
    <t>Osazování úhelníkových rámů s dveřními křídly do 2,5 m2</t>
  </si>
  <si>
    <t>1811149478</t>
  </si>
  <si>
    <t>20</t>
  </si>
  <si>
    <t>55341323</t>
  </si>
  <si>
    <t>Pz ocelová výplň s tahokovem1100x900+Pz ocel. rám+visací zámek</t>
  </si>
  <si>
    <t>-568344245</t>
  </si>
  <si>
    <t>642944121</t>
  </si>
  <si>
    <t>Osazování ocelových zárubní dodatečné pl do 2,5 m2</t>
  </si>
  <si>
    <t>869538700</t>
  </si>
  <si>
    <t>22</t>
  </si>
  <si>
    <t>2072026135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</si>
  <si>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</si>
  <si>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</si>
  <si>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</si>
  <si>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</si>
  <si>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835848886</t>
  </si>
  <si>
    <t>24</t>
  </si>
  <si>
    <t>952901111</t>
  </si>
  <si>
    <t>Vyčištění budov bytové a občanské výstavby při výšce podlaží do 4 m</t>
  </si>
  <si>
    <t>-885031431</t>
  </si>
  <si>
    <t>400,08</t>
  </si>
  <si>
    <t>6,3*1,25+13*1,25+6,9*1,25+4,2*2+7,85*1,15+3*2,1+1,35*4,2+4,15*1,5+11,65*1,15+6,3*1,15</t>
  </si>
  <si>
    <t>25</t>
  </si>
  <si>
    <t>962031133</t>
  </si>
  <si>
    <t>Bourání příček z cihel pálených na MVC tl do 150 mm</t>
  </si>
  <si>
    <t>-458005858</t>
  </si>
  <si>
    <t>2,4+2,9*8+2,35+1,65*2+1,85+1,95+1,65+1+4,15*2+2,7+4,25+2,3+1,15+2,05*2+2,85+4,2*2+3,5+3,3*2+2,75+2,7+4,2+2,1+1,65*2+2+2,7+3+3,1+1,8+4,2+2,45+2,9+2,4</t>
  </si>
  <si>
    <t>plbpr</t>
  </si>
  <si>
    <t>dlbpr*2,4-40*0,8*2</t>
  </si>
  <si>
    <t>26</t>
  </si>
  <si>
    <t>968072455</t>
  </si>
  <si>
    <t>Vybourání kovových dveřních zárubní pl do 2 m2</t>
  </si>
  <si>
    <t>-1537347759</t>
  </si>
  <si>
    <t>25+29</t>
  </si>
  <si>
    <t>27</t>
  </si>
  <si>
    <t>971052551</t>
  </si>
  <si>
    <t>Vybourání nebo prorážení otvorů v ŽB příčkách a zdech pl do 1 m2 tl do 600 mm</t>
  </si>
  <si>
    <t>m3</t>
  </si>
  <si>
    <t>1874216743</t>
  </si>
  <si>
    <t>"úprava ostění v nosných zdech"(2*2+0,8)*0,15*14*0,1</t>
  </si>
  <si>
    <t>1*2,1*0,45</t>
  </si>
  <si>
    <t>28</t>
  </si>
  <si>
    <t>973048121</t>
  </si>
  <si>
    <t>Vysekání kapes ve zdivu z betonu pro zavázání příček nebo zdí tl do 100 mm</t>
  </si>
  <si>
    <t>697032569</t>
  </si>
  <si>
    <t>16*2,4</t>
  </si>
  <si>
    <t>29</t>
  </si>
  <si>
    <t>974029664</t>
  </si>
  <si>
    <t>Vysekání rýh ve zdivu pro vtahování nosníků hl do 150 mm v do 150 mm</t>
  </si>
  <si>
    <t>-854715777</t>
  </si>
  <si>
    <t>3*1,2</t>
  </si>
  <si>
    <t>30</t>
  </si>
  <si>
    <t>978021141</t>
  </si>
  <si>
    <t>Otlučení (osekání) cementových omítek vnitřních stěn v rozsahu do 30 %</t>
  </si>
  <si>
    <t>-422701725</t>
  </si>
  <si>
    <t>"stávající příčky"2,2*(1,4+2,9+2,9+1+6,9+2,65+3+5,8+3+2,6+0,8+0,8+0,25+4,2+2,2+1,65+0,8)-4*0,8*2</t>
  </si>
  <si>
    <t>31</t>
  </si>
  <si>
    <t>978021161</t>
  </si>
  <si>
    <t>Otlučení (osekání) cementových omítek vnitřních stěn v rozsahu do 50 %</t>
  </si>
  <si>
    <t>172609272</t>
  </si>
  <si>
    <t>2*(4,2+6,3+13+4,2*2+4,2*2+9+4,2*2+4,35+6,9+4,2*2+10,8+4,2*2+4,2*2+7,8*2+4,2*2+6,2+7,5+4,2+2,6+4,2*6+4,5+4,4+7,5+6,3+11,6)</t>
  </si>
  <si>
    <t>dlstzd*1,65-ploken-0,8*2*21</t>
  </si>
  <si>
    <t>997</t>
  </si>
  <si>
    <t>Přesun sutě</t>
  </si>
  <si>
    <t>32</t>
  </si>
  <si>
    <t>997013111</t>
  </si>
  <si>
    <t xml:space="preserve">Vnitrostaveništní doprava suti a vybouraných hmot </t>
  </si>
  <si>
    <t>-1456779219</t>
  </si>
  <si>
    <t>33</t>
  </si>
  <si>
    <t>997013501</t>
  </si>
  <si>
    <t>Odvoz suti a vybouraných hmot na skládku nebo meziskládku do 1 km se složením</t>
  </si>
  <si>
    <t>943738651</t>
  </si>
  <si>
    <t>34</t>
  </si>
  <si>
    <t>997013509</t>
  </si>
  <si>
    <t>Příplatek k odvozu suti a vybouraných hmot na skládku ZKD 1 km přes 1 km</t>
  </si>
  <si>
    <t>416737340</t>
  </si>
  <si>
    <t>88,242*8 'Přepočtené koeficientem množství</t>
  </si>
  <si>
    <t>35</t>
  </si>
  <si>
    <t>997013601</t>
  </si>
  <si>
    <t>Poplatek za uložení na skládce (skládkovné) stavebního odpadu betonového kód odpadu 17 01 01</t>
  </si>
  <si>
    <t>59609171</t>
  </si>
  <si>
    <t>4,687+0,307+0,169</t>
  </si>
  <si>
    <t>36</t>
  </si>
  <si>
    <t>997013603</t>
  </si>
  <si>
    <t>Poplatek za uložení na skládce (skládkovné) stavebního odpadu cihelného kód odpadu 17 01 02</t>
  </si>
  <si>
    <t>-2019585418</t>
  </si>
  <si>
    <t>59,372</t>
  </si>
  <si>
    <t>37</t>
  </si>
  <si>
    <t>997013631</t>
  </si>
  <si>
    <t>Poplatek za uložení na skládce (skládkovné) stavebního odpadu směsného kód odpadu 17 09 04</t>
  </si>
  <si>
    <t>-384342116</t>
  </si>
  <si>
    <t>4,104+2,109+15,909+1,584</t>
  </si>
  <si>
    <t>998</t>
  </si>
  <si>
    <t>Přesun hmot</t>
  </si>
  <si>
    <t>38</t>
  </si>
  <si>
    <t>998011002</t>
  </si>
  <si>
    <t>Přesun hmot pro budovy zděné v do 12 m</t>
  </si>
  <si>
    <t>-1233890078</t>
  </si>
  <si>
    <t>PSV</t>
  </si>
  <si>
    <t>Práce a dodávky PSV</t>
  </si>
  <si>
    <t>725</t>
  </si>
  <si>
    <t>Zdravotechnika - zařizovací předměty</t>
  </si>
  <si>
    <t>39</t>
  </si>
  <si>
    <t>725920811</t>
  </si>
  <si>
    <t xml:space="preserve">Demontáž vybavení, zařizovacích předmětů a stávajících rozvodů ÚT k vč. zaslepení napojení </t>
  </si>
  <si>
    <t>soubor</t>
  </si>
  <si>
    <t>-2069160148</t>
  </si>
  <si>
    <t>766</t>
  </si>
  <si>
    <t>Konstrukce truhlářské</t>
  </si>
  <si>
    <t>40</t>
  </si>
  <si>
    <t>766660001</t>
  </si>
  <si>
    <t>Montáž dveřních křídel otvíravých jednokřídlových š do 0,8 m do ocelové zárubně</t>
  </si>
  <si>
    <t>-1024556258</t>
  </si>
  <si>
    <t>17+2</t>
  </si>
  <si>
    <t>41</t>
  </si>
  <si>
    <t>61160052</t>
  </si>
  <si>
    <t>dveře jednokřídlé dřevěné bez povrchové úpravy plné 800x1970mm</t>
  </si>
  <si>
    <t>1838611035</t>
  </si>
  <si>
    <t>pdv-2</t>
  </si>
  <si>
    <t>42</t>
  </si>
  <si>
    <t>61162098</t>
  </si>
  <si>
    <t>dveře jednokřídlé dřevotřískové protipožární EI (EW) 30 D3 povrch laminátový plné 800x1970/2100mm</t>
  </si>
  <si>
    <t>-1689032958</t>
  </si>
  <si>
    <t>43</t>
  </si>
  <si>
    <t>54914121</t>
  </si>
  <si>
    <t xml:space="preserve">kování klika-klika </t>
  </si>
  <si>
    <t>1200267369</t>
  </si>
  <si>
    <t>44</t>
  </si>
  <si>
    <t>54931584</t>
  </si>
  <si>
    <t>závěs dveřní nosný k zašroubování 60x10mm</t>
  </si>
  <si>
    <t>100 kus</t>
  </si>
  <si>
    <t>85901733</t>
  </si>
  <si>
    <t>pdv/100*3</t>
  </si>
  <si>
    <t>45</t>
  </si>
  <si>
    <t>54964150</t>
  </si>
  <si>
    <t>vložka zámková+klíče</t>
  </si>
  <si>
    <t>-547951061</t>
  </si>
  <si>
    <t>46</t>
  </si>
  <si>
    <t>766691914</t>
  </si>
  <si>
    <t>Vyvěšení nebo zavěšení dřevěných křídel dveří pl do 2 m2</t>
  </si>
  <si>
    <t>1579126395</t>
  </si>
  <si>
    <t>47</t>
  </si>
  <si>
    <t>998766102</t>
  </si>
  <si>
    <t>Přesun hmot tonážní pro konstrukce truhlářské v objektech v do 12 m</t>
  </si>
  <si>
    <t>-1270764754</t>
  </si>
  <si>
    <t>783</t>
  </si>
  <si>
    <t>Dokončovací práce - nátěry</t>
  </si>
  <si>
    <t>48</t>
  </si>
  <si>
    <t>783114101</t>
  </si>
  <si>
    <t>Základní jednonásobný syntetický nátěr truhlářských konstrukcí</t>
  </si>
  <si>
    <t>-961451277</t>
  </si>
  <si>
    <t>(pdv-2)*0,8*2*2</t>
  </si>
  <si>
    <t>49</t>
  </si>
  <si>
    <t>783118101</t>
  </si>
  <si>
    <t>Lazurovací jednonásobný syntetický nátěr truhlářských konstrukcí</t>
  </si>
  <si>
    <t>1519671627</t>
  </si>
  <si>
    <t>50</t>
  </si>
  <si>
    <t>783301303</t>
  </si>
  <si>
    <t>Bezoplachové odrezivění zámečnických konstrukcí</t>
  </si>
  <si>
    <t>-728308456</t>
  </si>
  <si>
    <t>pdv*(0,8+2*2)*0,3</t>
  </si>
  <si>
    <t>51</t>
  </si>
  <si>
    <t>783314201</t>
  </si>
  <si>
    <t>Základní antikorozní jednonásobný syntetický standardní nátěr zámečnických konstrukcí</t>
  </si>
  <si>
    <t>1207199801</t>
  </si>
  <si>
    <t>52</t>
  </si>
  <si>
    <t>783317101</t>
  </si>
  <si>
    <t>Krycí jednonásobný syntetický standardní nátěr zámečnických konstrukcí</t>
  </si>
  <si>
    <t>-363993016</t>
  </si>
  <si>
    <t>53</t>
  </si>
  <si>
    <t>783901453</t>
  </si>
  <si>
    <t>Vysátí betonových podlah před provedením nátěru</t>
  </si>
  <si>
    <t>1661734675</t>
  </si>
  <si>
    <t>54</t>
  </si>
  <si>
    <t>783913171</t>
  </si>
  <si>
    <t>Penetrační syntetický nátěr hrubých betonových podlah</t>
  </si>
  <si>
    <t>2057299657</t>
  </si>
  <si>
    <t>plpodl*0,3"30%"</t>
  </si>
  <si>
    <t>55</t>
  </si>
  <si>
    <t>783932171</t>
  </si>
  <si>
    <t>Celoplošné vyrovnání betonové podlahy cementovou stěrkou tloušťky do 3 mm</t>
  </si>
  <si>
    <t>269742417</t>
  </si>
  <si>
    <t>plpodl*0,6"60%plochy podlah"</t>
  </si>
  <si>
    <t>784</t>
  </si>
  <si>
    <t>Dokončovací práce - malby a tapety</t>
  </si>
  <si>
    <t>56</t>
  </si>
  <si>
    <t>784171111</t>
  </si>
  <si>
    <t>Zakrytí vnitřních ploch stěn v místnostech výšky do 3,80 m</t>
  </si>
  <si>
    <t>-151045521</t>
  </si>
  <si>
    <t>pdv*0,8*2*2</t>
  </si>
  <si>
    <t>57</t>
  </si>
  <si>
    <t>58124844</t>
  </si>
  <si>
    <t>fólie pro malířské potřeby zakrývací tl 25µ 4x5m</t>
  </si>
  <si>
    <t>-1945181896</t>
  </si>
  <si>
    <t>60,8*1,05 'Přepočtené koeficientem množství</t>
  </si>
  <si>
    <t>58</t>
  </si>
  <si>
    <t>784221001</t>
  </si>
  <si>
    <t>Jednonásobné bílé malby ze směsí za sucha dobře otěruvzdorných v místnostech do 3,80 m</t>
  </si>
  <si>
    <t>-721538935</t>
  </si>
  <si>
    <t>VRN</t>
  </si>
  <si>
    <t>Vedlejší rozpočtové náklady</t>
  </si>
  <si>
    <t>VRN4</t>
  </si>
  <si>
    <t>Inženýrská činnost</t>
  </si>
  <si>
    <t>59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</si>
  <si>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</si>
  <si>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</si>
  <si>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</si>
  <si>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</si>
  <si>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-1053165235</t>
  </si>
  <si>
    <t>plstropu</t>
  </si>
  <si>
    <t>plstěn</t>
  </si>
  <si>
    <t>46,641</t>
  </si>
  <si>
    <t>pllatex</t>
  </si>
  <si>
    <t>58,536</t>
  </si>
  <si>
    <t>dlsokl</t>
  </si>
  <si>
    <t>22,33</t>
  </si>
  <si>
    <t>stěny</t>
  </si>
  <si>
    <t>plbd</t>
  </si>
  <si>
    <t>43,32</t>
  </si>
  <si>
    <t>tmelsdk</t>
  </si>
  <si>
    <t>02 - Stavební úpravy chodeb</t>
  </si>
  <si>
    <t>novsdk</t>
  </si>
  <si>
    <t>Soupis:</t>
  </si>
  <si>
    <t>pocdv</t>
  </si>
  <si>
    <t>01 - č.p.211</t>
  </si>
  <si>
    <t>dlzábr</t>
  </si>
  <si>
    <t>17,1</t>
  </si>
  <si>
    <t>madl</t>
  </si>
  <si>
    <t>madlo</t>
  </si>
  <si>
    <t>4,275</t>
  </si>
  <si>
    <t>1,714</t>
  </si>
  <si>
    <t>plzábr</t>
  </si>
  <si>
    <t>18,81</t>
  </si>
  <si>
    <t>plzár</t>
  </si>
  <si>
    <t>13,5</t>
  </si>
  <si>
    <t>plRSH</t>
  </si>
  <si>
    <t>plrozvaděčů a hydrantů</t>
  </si>
  <si>
    <t>2,33</t>
  </si>
  <si>
    <t>natpotr</t>
  </si>
  <si>
    <t>nátěr potr</t>
  </si>
  <si>
    <t>natarm</t>
  </si>
  <si>
    <t>nararm</t>
  </si>
  <si>
    <t>plmal</t>
  </si>
  <si>
    <t>plmalby</t>
  </si>
  <si>
    <t>85,641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</si>
  <si>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</si>
  <si>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</si>
  <si>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</si>
  <si>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</si>
  <si>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</si>
  <si>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</si>
  <si>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</si>
  <si>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672308638</t>
  </si>
  <si>
    <t>1"RS"</t>
  </si>
  <si>
    <t>1"pošt.schránky"</t>
  </si>
  <si>
    <t>611311131</t>
  </si>
  <si>
    <t>Potažení vnitřních rovných stropů vápenným štukem tloušťky do 3 mm</t>
  </si>
  <si>
    <t>-289375976</t>
  </si>
  <si>
    <t>2,7*1,2*5+2,4*1,1+1,15*2,4+1,25*2,4+2,4*(2,5+3,5)</t>
  </si>
  <si>
    <t>845458247</t>
  </si>
  <si>
    <t>612311131</t>
  </si>
  <si>
    <t>Potažení vnitřních stěn vápenným štukem tloušťky do 3 mm</t>
  </si>
  <si>
    <t>-1786826131</t>
  </si>
  <si>
    <t>(plstěn+pllatex)</t>
  </si>
  <si>
    <t>612325111</t>
  </si>
  <si>
    <t>Vápenocementová hladká omítka rýh ve stěnách šířky do 150 mm</t>
  </si>
  <si>
    <t>130218810</t>
  </si>
  <si>
    <t>"rýhy po vybouraných soklech"dlsokl*0,15</t>
  </si>
  <si>
    <t>612325411</t>
  </si>
  <si>
    <t>Oprava vnitřní vápenocementové hladké omítky stěn</t>
  </si>
  <si>
    <t>989617589</t>
  </si>
  <si>
    <t>7*(2,4+4,4)*2+1,45*(3,4+2,4+2,15*0,5+1,2)"plocha stěn schodiště"</t>
  </si>
  <si>
    <t>2,2*2,5*0,5*2+2,2*2,5*2+2,2*2,4"3NP"</t>
  </si>
  <si>
    <t>0,4*(1,47+2*2,165)+0,45*(1,32+2*1,76)"ostění otvorů"</t>
  </si>
  <si>
    <t>-2,7*5*0,15"plocha kce schodiště"</t>
  </si>
  <si>
    <t>-0,25*(1,05*2+2,4+1,5*2+2,4+1,05*2+2,4+1,5*2+2,4+1*2+2,4)"plocha stropní kce podest"</t>
  </si>
  <si>
    <t>-9*0,8*2-1,47*2,185-1,32*1,76-pllatex</t>
  </si>
  <si>
    <t>619991001</t>
  </si>
  <si>
    <t>Zakrytí podlah fólií přilepenou lepící páskou</t>
  </si>
  <si>
    <t>1534355373</t>
  </si>
  <si>
    <t>619991011</t>
  </si>
  <si>
    <t>Obalení konstrukcí a prvků fólií přilepenou lepící páskou</t>
  </si>
  <si>
    <t>-233397344</t>
  </si>
  <si>
    <t>0,8*2*9"dveře"+1,47*2,165"vstup.dv"+1,32*1,167"okno"</t>
  </si>
  <si>
    <t>-1549596110</t>
  </si>
  <si>
    <t>625176022</t>
  </si>
  <si>
    <t>-1351215937</t>
  </si>
  <si>
    <t>-1900754229</t>
  </si>
  <si>
    <t>2,25*1,2+2,7*1,2*5"schody"</t>
  </si>
  <si>
    <t>1,2*1,15+1,2*4,2"suterén"</t>
  </si>
  <si>
    <t>2,4*(1+1,5)*3"podesty"</t>
  </si>
  <si>
    <t>953941321R</t>
  </si>
  <si>
    <t>Repase vstupní rohože s rámem</t>
  </si>
  <si>
    <t>-2001847061</t>
  </si>
  <si>
    <t>953966112</t>
  </si>
  <si>
    <t xml:space="preserve">Lepení ochranného rohového profilu </t>
  </si>
  <si>
    <t>583468795</t>
  </si>
  <si>
    <t>2,4*5*2</t>
  </si>
  <si>
    <t>1,2*2*5</t>
  </si>
  <si>
    <t>63127464</t>
  </si>
  <si>
    <t>profil rohový Al</t>
  </si>
  <si>
    <t>9221983</t>
  </si>
  <si>
    <t>36*1,1 'Přepočtené koeficientem množství</t>
  </si>
  <si>
    <t>-1195560068</t>
  </si>
  <si>
    <t>6*0,8*2</t>
  </si>
  <si>
    <t>997002611</t>
  </si>
  <si>
    <t>Nakládání suti a vybouraných hmot</t>
  </si>
  <si>
    <t>-1312751260</t>
  </si>
  <si>
    <t>1620809564</t>
  </si>
  <si>
    <t>64329929</t>
  </si>
  <si>
    <t>1,048*9 'Přepočtené koeficientem množství</t>
  </si>
  <si>
    <t>1916327855</t>
  </si>
  <si>
    <t>536820233</t>
  </si>
  <si>
    <t>763</t>
  </si>
  <si>
    <t>Konstrukce suché výstavby</t>
  </si>
  <si>
    <t>763121762</t>
  </si>
  <si>
    <t>Dotmelení SDK kce</t>
  </si>
  <si>
    <t>1557866949</t>
  </si>
  <si>
    <t>10*0,2</t>
  </si>
  <si>
    <t>998763402</t>
  </si>
  <si>
    <t>Přesun hmot procentní pro sádrokartonové konstrukce v objektech v do 12 m</t>
  </si>
  <si>
    <t>%</t>
  </si>
  <si>
    <t>1852733392</t>
  </si>
  <si>
    <t>-1272216741</t>
  </si>
  <si>
    <t>61162074</t>
  </si>
  <si>
    <t>dveře jednokřídlé voštinové povrch laminátový plné 800x1970/2100mm</t>
  </si>
  <si>
    <t>-379231674</t>
  </si>
  <si>
    <t>-1342709044</t>
  </si>
  <si>
    <t>(pocdv/100)*3</t>
  </si>
  <si>
    <t>766662811</t>
  </si>
  <si>
    <t>Demontáž dveřních prahů u dveří jednokřídlových</t>
  </si>
  <si>
    <t>1256097795</t>
  </si>
  <si>
    <t>444101923</t>
  </si>
  <si>
    <t>766695213</t>
  </si>
  <si>
    <t>Montáž truhlářských prahů dveří jednokřídlových šířky přes 10 cm</t>
  </si>
  <si>
    <t>1105818829</t>
  </si>
  <si>
    <t>61187161</t>
  </si>
  <si>
    <t>práh dveřní dřevěný dubový tl 20mm dl 820mm š 150mm</t>
  </si>
  <si>
    <t>2115655928</t>
  </si>
  <si>
    <t>64802748</t>
  </si>
  <si>
    <t>767</t>
  </si>
  <si>
    <t>Konstrukce zámečnické</t>
  </si>
  <si>
    <t>767821117</t>
  </si>
  <si>
    <t>Montáž sestavy poštovních schránek zazděných do 24 kusů</t>
  </si>
  <si>
    <t>-16831089</t>
  </si>
  <si>
    <t>998767202</t>
  </si>
  <si>
    <t>Přesun hmot procentní pro zámečnické konstrukce v objektech v do 12 m</t>
  </si>
  <si>
    <t>322364148</t>
  </si>
  <si>
    <t>771</t>
  </si>
  <si>
    <t>Podlahy z dlaždic</t>
  </si>
  <si>
    <t>771473810</t>
  </si>
  <si>
    <t xml:space="preserve">Demontáž soklíků z dlaždic </t>
  </si>
  <si>
    <t>-584635132</t>
  </si>
  <si>
    <t>-7*0,8-1,47+2,4+2*1,5+1*2+2,4+1,5*2+2,4+1*2+2,4+1,5*2+2,4+1*2+2,4</t>
  </si>
  <si>
    <t>771474112</t>
  </si>
  <si>
    <t>Montáž soklů z dlaždic keramických rovných flexibilní lepidlo v do 90 mm</t>
  </si>
  <si>
    <t>-616864456</t>
  </si>
  <si>
    <t>59761016</t>
  </si>
  <si>
    <t>dlažba keramická slinutá hladká do interiéru i exteriéru přes 9 do 12ks/m2</t>
  </si>
  <si>
    <t>1284520360</t>
  </si>
  <si>
    <t>dlsokl*0,1</t>
  </si>
  <si>
    <t>2,233*1,2 'Přepočtené koeficientem množství</t>
  </si>
  <si>
    <t>771573810</t>
  </si>
  <si>
    <t>Demontáž podlah z dlaždic keramických lepených</t>
  </si>
  <si>
    <t>-1408140861</t>
  </si>
  <si>
    <t>6*1*0,3"vstupy do bytů"</t>
  </si>
  <si>
    <t>771573912</t>
  </si>
  <si>
    <t>Oprava podlah z keramických lepených do 9 ks/m2</t>
  </si>
  <si>
    <t>-90698573</t>
  </si>
  <si>
    <t>LSS.DAA3B600</t>
  </si>
  <si>
    <t>dlaždice 333 x 333 x 8 mm</t>
  </si>
  <si>
    <t>-1668718374</t>
  </si>
  <si>
    <t>1,8*1,1 'Přepočtené koeficientem množství</t>
  </si>
  <si>
    <t>771591117</t>
  </si>
  <si>
    <t>Spárování akrylem</t>
  </si>
  <si>
    <t>-636811768</t>
  </si>
  <si>
    <t>771591185</t>
  </si>
  <si>
    <t>Podlahy pracnější řezání keramických dlaždic rovné</t>
  </si>
  <si>
    <t>-1139908282</t>
  </si>
  <si>
    <t>2*dlsokl</t>
  </si>
  <si>
    <t>998771202</t>
  </si>
  <si>
    <t>Přesun hmot procentní pro podlahy z dlaždic v objektech v do 12 m</t>
  </si>
  <si>
    <t>-2017777219</t>
  </si>
  <si>
    <t>777</t>
  </si>
  <si>
    <t>Podlahy lité</t>
  </si>
  <si>
    <t>777111123</t>
  </si>
  <si>
    <t>Broušení podlah</t>
  </si>
  <si>
    <t>1638035315</t>
  </si>
  <si>
    <t>podlpr</t>
  </si>
  <si>
    <t>6*0,8*0,2"u prahů"</t>
  </si>
  <si>
    <t>781</t>
  </si>
  <si>
    <t>Dokončovací práce</t>
  </si>
  <si>
    <t>781151014</t>
  </si>
  <si>
    <t>Lokální vyrovnání podkladu stěrkou do tl 3 mm plochy do 1,0 m2</t>
  </si>
  <si>
    <t>737098843</t>
  </si>
  <si>
    <t>1*0,6"u vstupu"</t>
  </si>
  <si>
    <t>podlpr"vstup do bytů"</t>
  </si>
  <si>
    <t>783106801</t>
  </si>
  <si>
    <t>Odstranění nátěrů z truhlářských konstrukcí obroušením</t>
  </si>
  <si>
    <t>-101488323</t>
  </si>
  <si>
    <t>dlzábr*0,25</t>
  </si>
  <si>
    <t>954291663</t>
  </si>
  <si>
    <t>madl+plpr</t>
  </si>
  <si>
    <t>1214242437</t>
  </si>
  <si>
    <t>6*(0,15+0,02)*2*0,84</t>
  </si>
  <si>
    <t>783118211</t>
  </si>
  <si>
    <t>Lakovací dvojnásobný syntetický nátěr truhlářských konstrukcí s mezibroušením</t>
  </si>
  <si>
    <t>-1057406645</t>
  </si>
  <si>
    <t>783306801</t>
  </si>
  <si>
    <t>Odstranění nátěru ze zámečnických konstrukcí obroušením</t>
  </si>
  <si>
    <t>1259481995</t>
  </si>
  <si>
    <t>2,3+5*2,7+1,3</t>
  </si>
  <si>
    <t>dlzábr*1,1</t>
  </si>
  <si>
    <t>9*1,5</t>
  </si>
  <si>
    <t>1,3*1,3+0,8*0,8</t>
  </si>
  <si>
    <t>plzábr+plRSH</t>
  </si>
  <si>
    <t>783314101</t>
  </si>
  <si>
    <t>Základní jednonásobný syntetický nátěr zámečnických konstrukcí</t>
  </si>
  <si>
    <t>1889318456</t>
  </si>
  <si>
    <t>plzábr+plzár+plRSH</t>
  </si>
  <si>
    <t>1345837261</t>
  </si>
  <si>
    <t>783601733</t>
  </si>
  <si>
    <t>Odmaštění ředidlovým odmašťovačem potrubí DN do 100 mm</t>
  </si>
  <si>
    <t>1896224297</t>
  </si>
  <si>
    <t>8+6*1,5"plyn"</t>
  </si>
  <si>
    <t>6"pož. voda"</t>
  </si>
  <si>
    <t>783614501</t>
  </si>
  <si>
    <t>Základní jednonásobný syntetický nátěr armatur DN do 100 mm</t>
  </si>
  <si>
    <t>-516645355</t>
  </si>
  <si>
    <t>3*2+6*1</t>
  </si>
  <si>
    <t>783615561</t>
  </si>
  <si>
    <t>Mezinátěr jednonásobný syntetický nátěr potrubí DN do 100 mm</t>
  </si>
  <si>
    <t>5821201</t>
  </si>
  <si>
    <t>783617501</t>
  </si>
  <si>
    <t>Krycí jednonásobný syntetický nátěr armatur DN do 100 mm</t>
  </si>
  <si>
    <t>-1102381668</t>
  </si>
  <si>
    <t>783617621</t>
  </si>
  <si>
    <t>Krycí jednonásobný syntetický nátěr potrubí DN do 100 mm</t>
  </si>
  <si>
    <t>807835154</t>
  </si>
  <si>
    <t>783806801</t>
  </si>
  <si>
    <t>Odstranění nátěrů z omítek obroušením</t>
  </si>
  <si>
    <t>558368404</t>
  </si>
  <si>
    <t>(plstěn+plstropu)*0,5"z 50%"</t>
  </si>
  <si>
    <t>783806811</t>
  </si>
  <si>
    <t>Odstranění nátěrů z omítek oškrábáním</t>
  </si>
  <si>
    <t>2019863807</t>
  </si>
  <si>
    <t>783813101</t>
  </si>
  <si>
    <t>Penetrační nátěr adhezní můstek</t>
  </si>
  <si>
    <t>-408904273</t>
  </si>
  <si>
    <t>"linkrusta"</t>
  </si>
  <si>
    <t>60</t>
  </si>
  <si>
    <t>783822213</t>
  </si>
  <si>
    <t>Celoplošné vyrovnání omítky před provedením nátěru cementovou stěrkou</t>
  </si>
  <si>
    <t>-197379933</t>
  </si>
  <si>
    <t>"linkrusta 90% plochy"</t>
  </si>
  <si>
    <t>pllatex*0,9</t>
  </si>
  <si>
    <t>61</t>
  </si>
  <si>
    <t>783933151</t>
  </si>
  <si>
    <t>Penetrační epoxidový nátěr hladkých betonových podlah</t>
  </si>
  <si>
    <t>-562027720</t>
  </si>
  <si>
    <t>podlpr"vstupy do bytů"</t>
  </si>
  <si>
    <t>62</t>
  </si>
  <si>
    <t>783937163</t>
  </si>
  <si>
    <t>Krycí dvojnásobný epoxidový rozpouštědlový nátěr betonové podlahy</t>
  </si>
  <si>
    <t>55123551</t>
  </si>
  <si>
    <t>63</t>
  </si>
  <si>
    <t>784131111</t>
  </si>
  <si>
    <t>Odstranění linkrustace na schodišti výšky podlaží do 3,80 m</t>
  </si>
  <si>
    <t>507086671</t>
  </si>
  <si>
    <t>-8*0,8*1,5-1,47*1,4-1,32*0,8+1,5*(2,4+1+2*1,5+2,4+1*2+2,4+1,5*2+2,4+1*2+2,4+1,5*2+2,4+1*2+2,4)+1,4*(2,25+5*2,7)</t>
  </si>
  <si>
    <t>64</t>
  </si>
  <si>
    <t>1194248859</t>
  </si>
  <si>
    <t>plbd+pllatex+8*0,8*2+1,32*1,76+1,47*2,165</t>
  </si>
  <si>
    <t>65</t>
  </si>
  <si>
    <t>-969517473</t>
  </si>
  <si>
    <t>120,162*1,05 'Přepočtené koeficientem množství</t>
  </si>
  <si>
    <t>66</t>
  </si>
  <si>
    <t>784181107</t>
  </si>
  <si>
    <t>Základní jednonásobná penetrace podkladu na schodišti o výšce podlaží do 3,80 m</t>
  </si>
  <si>
    <t>2090629188</t>
  </si>
  <si>
    <t>"omítky"</t>
  </si>
  <si>
    <t>plstěn+plstropu</t>
  </si>
  <si>
    <t>67</t>
  </si>
  <si>
    <t>784221107</t>
  </si>
  <si>
    <t>Dvojnásobné bílé malby ze směsí za sucha dobře otěruvzdorných na schodišti do 3,80 m</t>
  </si>
  <si>
    <t>-987508591</t>
  </si>
  <si>
    <t>plmal+tmelsdk+novsdk</t>
  </si>
  <si>
    <t>68</t>
  </si>
  <si>
    <t>784611007</t>
  </si>
  <si>
    <t>Jednoduché linkování na schodišti o výšce podlaží do 3,80 m</t>
  </si>
  <si>
    <t>-1399364762</t>
  </si>
  <si>
    <t>-8*0,8-1,47-1,32+(2,4+1+1,5*2+2,4+1*2+2,4+1,5*2+2,4+1*2+2,4+1,5*2+2,4+1*2+2,4)+(2,25+5*2,7)</t>
  </si>
  <si>
    <t>69</t>
  </si>
  <si>
    <t>784660107</t>
  </si>
  <si>
    <t>Linkrustace na schodišti o výšce podlaží do 3,80 m</t>
  </si>
  <si>
    <t>-140548014</t>
  </si>
  <si>
    <t>49,52</t>
  </si>
  <si>
    <t>40,453</t>
  </si>
  <si>
    <t>15,325</t>
  </si>
  <si>
    <t>30,875</t>
  </si>
  <si>
    <t>02 - č.p.212</t>
  </si>
  <si>
    <t>11,7</t>
  </si>
  <si>
    <t>2,925</t>
  </si>
  <si>
    <t>1,142</t>
  </si>
  <si>
    <t>12,87</t>
  </si>
  <si>
    <t>10,5</t>
  </si>
  <si>
    <t>73,52</t>
  </si>
  <si>
    <t xml:space="preserve">    751 - Vzduchotechnika</t>
  </si>
  <si>
    <t>-376577825</t>
  </si>
  <si>
    <t>-796767534</t>
  </si>
  <si>
    <t>2,7*1,2*3+2,4*1,5+1,15*2,4+2,4*(4,4-1,1)</t>
  </si>
  <si>
    <t>-1895786729</t>
  </si>
  <si>
    <t>-1908258512</t>
  </si>
  <si>
    <t>1237899738</t>
  </si>
  <si>
    <t>119971810</t>
  </si>
  <si>
    <t>7*(2,4+4,4)*2+1,5*(3,35+2,4+2,15*0,5+1,2)"plocha stěn schodiště"</t>
  </si>
  <si>
    <t>0,4*(1,475+2*2,21)+0,45*(1,34+2*1,765)"ostění otvorů"</t>
  </si>
  <si>
    <t>-2,7*3*0,15"plocha kce schodiště"</t>
  </si>
  <si>
    <t>-0,25*(1,35*2+2,4+1,25*2+2,4+1,35*2+2,4)"plocha stropní kce podest"</t>
  </si>
  <si>
    <t>-7*0,8*2-1,475*2,21-1,34*1,765-pllatex</t>
  </si>
  <si>
    <t>-965797831</t>
  </si>
  <si>
    <t>202121732</t>
  </si>
  <si>
    <t>0,8*2*7"dveře"+1,475*2,21"vstup.dv"+1,34*1,765"okno"</t>
  </si>
  <si>
    <t>-2113798476</t>
  </si>
  <si>
    <t>1054283223</t>
  </si>
  <si>
    <t>273600843</t>
  </si>
  <si>
    <t>687110332</t>
  </si>
  <si>
    <t>2,25*1,2+2,7*1,2*3"schody"</t>
  </si>
  <si>
    <t>1*2,4+1,1*3,25"suterén"</t>
  </si>
  <si>
    <t>2,4*(1,35+1,25)*2"podesty"</t>
  </si>
  <si>
    <t>1981645164</t>
  </si>
  <si>
    <t>-1613594577</t>
  </si>
  <si>
    <t>2,4*3*2</t>
  </si>
  <si>
    <t>1,2*2*3</t>
  </si>
  <si>
    <t>1063125573</t>
  </si>
  <si>
    <t>21,6*1,1 'Přepočtené koeficientem množství</t>
  </si>
  <si>
    <t>1145834225</t>
  </si>
  <si>
    <t>4*0,8*2</t>
  </si>
  <si>
    <t>1199368699</t>
  </si>
  <si>
    <t>1262829485</t>
  </si>
  <si>
    <t>-388205383</t>
  </si>
  <si>
    <t>0,704*9 'Přepočtené koeficientem množství</t>
  </si>
  <si>
    <t>900920181</t>
  </si>
  <si>
    <t>27604801</t>
  </si>
  <si>
    <t>751</t>
  </si>
  <si>
    <t>Vzduchotechnika</t>
  </si>
  <si>
    <t>751398021</t>
  </si>
  <si>
    <t>Mtž větrací mřížky stěnové do 0,040 m2</t>
  </si>
  <si>
    <t>1382722913</t>
  </si>
  <si>
    <t>56245640</t>
  </si>
  <si>
    <t>mřížka větrací kruhová plast se síťovinou 160mm</t>
  </si>
  <si>
    <t>-1781256810</t>
  </si>
  <si>
    <t>-2059223937</t>
  </si>
  <si>
    <t>763121911</t>
  </si>
  <si>
    <t xml:space="preserve">Zhotovení otvoru vel. do 0,1 m2 v SDK </t>
  </si>
  <si>
    <t>-1318305458</t>
  </si>
  <si>
    <t>763131714</t>
  </si>
  <si>
    <t>SDK kce základní penetrační nátěr</t>
  </si>
  <si>
    <t>-461799108</t>
  </si>
  <si>
    <t>763164791</t>
  </si>
  <si>
    <t>Montáž SDK obkladu kcí jednoduché opláštění</t>
  </si>
  <si>
    <t>-1196214678</t>
  </si>
  <si>
    <t>59030021</t>
  </si>
  <si>
    <t>deska SDK A tl 12,5mm</t>
  </si>
  <si>
    <t>-1473388175</t>
  </si>
  <si>
    <t>10*1,15 'Přepočtené koeficientem množství</t>
  </si>
  <si>
    <t>-1236213951</t>
  </si>
  <si>
    <t>-752382896</t>
  </si>
  <si>
    <t>141640514</t>
  </si>
  <si>
    <t>-696037064</t>
  </si>
  <si>
    <t>-1483383754</t>
  </si>
  <si>
    <t>-201765119</t>
  </si>
  <si>
    <t>-1434323180</t>
  </si>
  <si>
    <t>887959112</t>
  </si>
  <si>
    <t>-508260835</t>
  </si>
  <si>
    <t>-1131069430</t>
  </si>
  <si>
    <t>1972376778</t>
  </si>
  <si>
    <t>1568637714</t>
  </si>
  <si>
    <t>-4*0,8-1,475+2,4+2*1,25+1,35*2+2,4+1,25*2+2,4+1,35*2+2,4</t>
  </si>
  <si>
    <t>1636726784</t>
  </si>
  <si>
    <t>-373327277</t>
  </si>
  <si>
    <t>1,533*1,2 'Přepočtené koeficientem množství</t>
  </si>
  <si>
    <t>2115298941</t>
  </si>
  <si>
    <t>4*1*0,3"vstupy do bytů"</t>
  </si>
  <si>
    <t>-558640639</t>
  </si>
  <si>
    <t>265893355</t>
  </si>
  <si>
    <t>1,2*1,1 'Přepočtené koeficientem množství</t>
  </si>
  <si>
    <t>-660210727</t>
  </si>
  <si>
    <t>-325365061</t>
  </si>
  <si>
    <t>419572440</t>
  </si>
  <si>
    <t>1944204740</t>
  </si>
  <si>
    <t>4*0,8*0,2"u prahů"</t>
  </si>
  <si>
    <t>189514404</t>
  </si>
  <si>
    <t>-388619364</t>
  </si>
  <si>
    <t>-1199494772</t>
  </si>
  <si>
    <t>2020467812</t>
  </si>
  <si>
    <t>4*(0,15+0,02)*2*0,84</t>
  </si>
  <si>
    <t>-5243312</t>
  </si>
  <si>
    <t>940390355</t>
  </si>
  <si>
    <t>2,3+3*2,7+1,3</t>
  </si>
  <si>
    <t>7*1,5</t>
  </si>
  <si>
    <t>1070542144</t>
  </si>
  <si>
    <t>1160072095</t>
  </si>
  <si>
    <t>636970909</t>
  </si>
  <si>
    <t>4"pož. voda"</t>
  </si>
  <si>
    <t>780255152</t>
  </si>
  <si>
    <t>3*2+4*1</t>
  </si>
  <si>
    <t>-1505293526</t>
  </si>
  <si>
    <t>-1730275588</t>
  </si>
  <si>
    <t>-1878270087</t>
  </si>
  <si>
    <t>1396801267</t>
  </si>
  <si>
    <t>-1712538474</t>
  </si>
  <si>
    <t>-887729605</t>
  </si>
  <si>
    <t>2036777096</t>
  </si>
  <si>
    <t>-1230642283</t>
  </si>
  <si>
    <t>1661208681</t>
  </si>
  <si>
    <t>1320467013</t>
  </si>
  <si>
    <t>-5*0,8*1,5-1,475*1,4-1,34*0,8+1,5*(2,4+1+2*1,25+2,4+1,35*2+2,4+1,25*2+2,4+1,35*2+2,4)+1,4*(2,25+3*2,7)</t>
  </si>
  <si>
    <t>70</t>
  </si>
  <si>
    <t>512622632</t>
  </si>
  <si>
    <t>plbd+pllatex+7*0,8*2+1,34*1,765+1,475*2,21</t>
  </si>
  <si>
    <t>71</t>
  </si>
  <si>
    <t>433540769</t>
  </si>
  <si>
    <t>88,153*1,05 'Přepočtené koeficientem množství</t>
  </si>
  <si>
    <t>72</t>
  </si>
  <si>
    <t>862629791</t>
  </si>
  <si>
    <t>73</t>
  </si>
  <si>
    <t>-1109768902</t>
  </si>
  <si>
    <t>74</t>
  </si>
  <si>
    <t>129682238</t>
  </si>
  <si>
    <t>-6*0,8-1,475-1,34+(2,4+1+1,25*2+2,4+1,35*2+2,4+1,25*2+2,4+1,35*2+2,4)+(2,25+3*2,7)</t>
  </si>
  <si>
    <t>75</t>
  </si>
  <si>
    <t>-1636790270</t>
  </si>
  <si>
    <t>29,77</t>
  </si>
  <si>
    <t>111,459</t>
  </si>
  <si>
    <t>66,853</t>
  </si>
  <si>
    <t>34,27</t>
  </si>
  <si>
    <t>54,285</t>
  </si>
  <si>
    <t>03 - č.p.213</t>
  </si>
  <si>
    <t>141,229</t>
  </si>
  <si>
    <t>-590201529</t>
  </si>
  <si>
    <t>890792860</t>
  </si>
  <si>
    <t>2,7*1,2*3+2,4*1,35+1,3*2,4+1,2*0,3+4,3*3,1</t>
  </si>
  <si>
    <t>-406420484</t>
  </si>
  <si>
    <t>-2131944636</t>
  </si>
  <si>
    <t>986300079</t>
  </si>
  <si>
    <t>-821472141</t>
  </si>
  <si>
    <t>7*(2,4+4,8)*2+1,5*(3,3+2,4+2,15*0,5+1,35)"plocha stěn schodiště"</t>
  </si>
  <si>
    <t>(2+2)*2*2,55+(3+4,3)*2*(2,38+2,8)"chodby"</t>
  </si>
  <si>
    <t>0,4*(1,46+2*2,23+0,885+2*0,42)+0,25*(1,435+2,17*2)*2"ostění otvorů"</t>
  </si>
  <si>
    <t>-0,25*(1,3*2+2,4+1,25*2+2,4+1,3*2+2,4+1,25*2+2,4)"plocha stropní kce podest"</t>
  </si>
  <si>
    <t>-9*0,8*2-1,435*2,217*2-1,2*2,55*2-1,46*2,23-0,825*0,42-pllatex</t>
  </si>
  <si>
    <t>-684325893</t>
  </si>
  <si>
    <t>-181857407</t>
  </si>
  <si>
    <t>0,8*2*9"dveře"+1,46*2,23+2,17*1,435*2"vstup.dv"+0,885*0,42"okno"</t>
  </si>
  <si>
    <t>517273207</t>
  </si>
  <si>
    <t>890016801</t>
  </si>
  <si>
    <t>-694702841</t>
  </si>
  <si>
    <t>317318628</t>
  </si>
  <si>
    <t>1,35*2,4+1,25*3,3"suterén"</t>
  </si>
  <si>
    <t>2,4*(1,3+1,7)*2"podesty"</t>
  </si>
  <si>
    <t>2*1,8*2+3*4,3"chodby"</t>
  </si>
  <si>
    <t>-2030547428</t>
  </si>
  <si>
    <t>-1236454644</t>
  </si>
  <si>
    <t>-964544941</t>
  </si>
  <si>
    <t>1696449292</t>
  </si>
  <si>
    <t>-1161712354</t>
  </si>
  <si>
    <t>1632139731</t>
  </si>
  <si>
    <t>-444923313</t>
  </si>
  <si>
    <t>1,098*9 'Přepočtené koeficientem množství</t>
  </si>
  <si>
    <t>-960720393</t>
  </si>
  <si>
    <t>1634310723</t>
  </si>
  <si>
    <t>-2057219217</t>
  </si>
  <si>
    <t>-1005396255</t>
  </si>
  <si>
    <t>1929468080</t>
  </si>
  <si>
    <t>1419871977</t>
  </si>
  <si>
    <t>1798703140</t>
  </si>
  <si>
    <t>-756532294</t>
  </si>
  <si>
    <t>1648411939</t>
  </si>
  <si>
    <t>-818964317</t>
  </si>
  <si>
    <t>895173223</t>
  </si>
  <si>
    <t>1293341021</t>
  </si>
  <si>
    <t>19858287</t>
  </si>
  <si>
    <t>-175060398</t>
  </si>
  <si>
    <t>1182576381</t>
  </si>
  <si>
    <t>880718098</t>
  </si>
  <si>
    <t>-2081402450</t>
  </si>
  <si>
    <t>1150778246</t>
  </si>
  <si>
    <t>480931388</t>
  </si>
  <si>
    <t>-1756510010</t>
  </si>
  <si>
    <t>1630257004</t>
  </si>
  <si>
    <t>-6*0,8-1,46-1,435*2+2*2+2,3+1,7*2+1,3*2+1,2+2*0,3+4,3*2+3*2+1,3*2+2,4+1,7*2+2*2+2,3</t>
  </si>
  <si>
    <t>-78933759</t>
  </si>
  <si>
    <t>1453289089</t>
  </si>
  <si>
    <t>3,427*1,2 'Přepočtené koeficientem množství</t>
  </si>
  <si>
    <t>-1281574369</t>
  </si>
  <si>
    <t>1028003509</t>
  </si>
  <si>
    <t>2061284205</t>
  </si>
  <si>
    <t>197595049</t>
  </si>
  <si>
    <t>1040006094</t>
  </si>
  <si>
    <t>787352782</t>
  </si>
  <si>
    <t>1168342375</t>
  </si>
  <si>
    <t>1888810474</t>
  </si>
  <si>
    <t>-28567882</t>
  </si>
  <si>
    <t>1633483659</t>
  </si>
  <si>
    <t>-479895652</t>
  </si>
  <si>
    <t>-108218014</t>
  </si>
  <si>
    <t>-401831711</t>
  </si>
  <si>
    <t>-1175741317</t>
  </si>
  <si>
    <t>659898131</t>
  </si>
  <si>
    <t>401313822</t>
  </si>
  <si>
    <t>680688422</t>
  </si>
  <si>
    <t>184444146</t>
  </si>
  <si>
    <t>964404543</t>
  </si>
  <si>
    <t>1290341193</t>
  </si>
  <si>
    <t>1797220035</t>
  </si>
  <si>
    <t>1375242598</t>
  </si>
  <si>
    <t>-87740114</t>
  </si>
  <si>
    <t>-1698479613</t>
  </si>
  <si>
    <t>2099950269</t>
  </si>
  <si>
    <t>-528482839</t>
  </si>
  <si>
    <t>912740356</t>
  </si>
  <si>
    <t>-8*0,8*1,5-1,46*1,4-1,435*1,4*2+1,5*(2,4+1,35+2*1,3+1,2+3*2+4,3*2-1,2+1,7*2+2*2+2,3+2,4+2*1,3+1,7*2+2*2+2,3)+1,4*(2,25+3*2,7)</t>
  </si>
  <si>
    <t>135340038</t>
  </si>
  <si>
    <t>plbd+pllatex+9*0,8*2+1,435*2,17*2+1,46*2,23+0,885*0,42</t>
  </si>
  <si>
    <t>-927365104</t>
  </si>
  <si>
    <t>145,393*1,05 'Přepočtené koeficientem množství</t>
  </si>
  <si>
    <t>1928434581</t>
  </si>
  <si>
    <t>-340012403</t>
  </si>
  <si>
    <t>-1441511691</t>
  </si>
  <si>
    <t>-9*0,8-1,46-1,435*2+(2,4+1,35+1,3*2+1,2+4,3*2+3*2-1,2+1,7*2+2*2+2,3+1,3*2+2,4+1,7*2+2*2+2,3)+(2,25+3*2,7)</t>
  </si>
  <si>
    <t>-1526149045</t>
  </si>
  <si>
    <t>35,64</t>
  </si>
  <si>
    <t>99,99</t>
  </si>
  <si>
    <t>58,725</t>
  </si>
  <si>
    <t>26,745</t>
  </si>
  <si>
    <t>45,343</t>
  </si>
  <si>
    <t>04 - č.p.214</t>
  </si>
  <si>
    <t>15,2</t>
  </si>
  <si>
    <t>3,8</t>
  </si>
  <si>
    <t>16,72</t>
  </si>
  <si>
    <t>135,63</t>
  </si>
  <si>
    <t>322119442</t>
  </si>
  <si>
    <t>-704476595</t>
  </si>
  <si>
    <t>2,7*1,2*3+2,4*1,2+2,4*1,05+3*4,6+2,4*(4,4-1,6)</t>
  </si>
  <si>
    <t>831025273</t>
  </si>
  <si>
    <t>249359584</t>
  </si>
  <si>
    <t>-1981413098</t>
  </si>
  <si>
    <t>1063588675</t>
  </si>
  <si>
    <t>7*(2,4+4,4)*2+1,5*(3,25+2,4+1,9*0,5+1,2)"plocha stěn schodiště"</t>
  </si>
  <si>
    <t>(3+4,6)*2*(2,38+2,8)"chodby"</t>
  </si>
  <si>
    <t>0,4*(1,44+2*2,13)+0,4*(1,465+2,07*2)+0,4*(0,9+2*0,435+1,31+2*1,75)"ostění otvorů"</t>
  </si>
  <si>
    <t>-0,25*(1,1*2+2,4+1,6*2+2,4+1*2+2,4+1,6*2+2,4)"plocha stropní kce podest"</t>
  </si>
  <si>
    <t>-6*0,8*2-1,44*2,213*2-1,2*2,55*2-1,465*2,07-0,9*0,435-1,31*1,75-pllatex</t>
  </si>
  <si>
    <t>2133481156</t>
  </si>
  <si>
    <t>-897566638</t>
  </si>
  <si>
    <t>0,8*2*6"dveře"+1,44*2,13+1,465*2,07"vstup.dv"+0,9*0,435+1,31*1,75"okna"</t>
  </si>
  <si>
    <t>849345006</t>
  </si>
  <si>
    <t>49156951</t>
  </si>
  <si>
    <t>1961509315</t>
  </si>
  <si>
    <t>663839831</t>
  </si>
  <si>
    <t>1,2*2,4+1,25*3,25"suterén"</t>
  </si>
  <si>
    <t>2,4*(1+1,6)*2"podesty"</t>
  </si>
  <si>
    <t>3*4,5"chodby"</t>
  </si>
  <si>
    <t>1979726232</t>
  </si>
  <si>
    <t>281219276</t>
  </si>
  <si>
    <t>-1090427747</t>
  </si>
  <si>
    <t>-865455006</t>
  </si>
  <si>
    <t>-809371923</t>
  </si>
  <si>
    <t>-1262033588</t>
  </si>
  <si>
    <t>-344781902</t>
  </si>
  <si>
    <t>0,752*9 'Přepočtené koeficientem množství</t>
  </si>
  <si>
    <t>1479409051</t>
  </si>
  <si>
    <t>1882292930</t>
  </si>
  <si>
    <t>-1873216655</t>
  </si>
  <si>
    <t>-481224393</t>
  </si>
  <si>
    <t>-935537149</t>
  </si>
  <si>
    <t>17118548</t>
  </si>
  <si>
    <t>-1417139168</t>
  </si>
  <si>
    <t>809742383</t>
  </si>
  <si>
    <t>1012871626</t>
  </si>
  <si>
    <t>-1181766940</t>
  </si>
  <si>
    <t>-695797030</t>
  </si>
  <si>
    <t>1043717989</t>
  </si>
  <si>
    <t>688722466</t>
  </si>
  <si>
    <t>-1293262573</t>
  </si>
  <si>
    <t>1659397377</t>
  </si>
  <si>
    <t>-6*0,8-1,44-1,465+1*2+2,4+1,6*2+1,2+1,15*2+2,6+1,8+4,3+3+1,65+1*2+2,4+1,6*2+2,4</t>
  </si>
  <si>
    <t>-1374322931</t>
  </si>
  <si>
    <t>2060459164</t>
  </si>
  <si>
    <t>2,675*1,2 'Přepočtené koeficientem množství</t>
  </si>
  <si>
    <t>-1928099966</t>
  </si>
  <si>
    <t>1036189157</t>
  </si>
  <si>
    <t>-427420597</t>
  </si>
  <si>
    <t>1791720609</t>
  </si>
  <si>
    <t>1260285183</t>
  </si>
  <si>
    <t>263343244</t>
  </si>
  <si>
    <t>1572070949</t>
  </si>
  <si>
    <t>1495116081</t>
  </si>
  <si>
    <t>558388245</t>
  </si>
  <si>
    <t>-368316316</t>
  </si>
  <si>
    <t>661886849</t>
  </si>
  <si>
    <t>580525603</t>
  </si>
  <si>
    <t>20011938</t>
  </si>
  <si>
    <t>2,3+3*2,7+1,3+1,2+2,3</t>
  </si>
  <si>
    <t>6*1,5</t>
  </si>
  <si>
    <t>-1025796728</t>
  </si>
  <si>
    <t>1595046395</t>
  </si>
  <si>
    <t>-544805738</t>
  </si>
  <si>
    <t>8+4*1,5"plyn"</t>
  </si>
  <si>
    <t>-1743110571</t>
  </si>
  <si>
    <t>1827549489</t>
  </si>
  <si>
    <t>849419538</t>
  </si>
  <si>
    <t>-1421693388</t>
  </si>
  <si>
    <t>971356881</t>
  </si>
  <si>
    <t>1052892644</t>
  </si>
  <si>
    <t>39697424</t>
  </si>
  <si>
    <t>-750465412</t>
  </si>
  <si>
    <t>-797629774</t>
  </si>
  <si>
    <t>1451088157</t>
  </si>
  <si>
    <t>434151888</t>
  </si>
  <si>
    <t>-6*0,8*1,5-1,44*1,4-1,465*1,4-1,31*0,8+1,5*(2,4+1,2+2*1++2,4+1,6*2+1,2+1,2+1,65+3+4,3+1,75+2,6*0,5+1*2+2,4+1,6*2+2,4)+1,4*(2,25*2+3*2,7)</t>
  </si>
  <si>
    <t>-1230302052</t>
  </si>
  <si>
    <t>plbd+pllatex+6*0,8*2+1,44*2,23+0,9*0,435+1,465*2,07+1,31*1,75</t>
  </si>
  <si>
    <t>995234502</t>
  </si>
  <si>
    <t>122,596*1,05 'Přepočtené koeficientem množství</t>
  </si>
  <si>
    <t>-1214898032</t>
  </si>
  <si>
    <t>-610219753</t>
  </si>
  <si>
    <t>-2142655604</t>
  </si>
  <si>
    <t>-6*0,8-1,44-1,465-1,31+(2,4+1,2+2*1++2,4+1,6*2+1,2+1,2+1,65+3+4,3+1,75+2,6*0,5+1*2+2,4+1,6*2+2,4)+(2,25*2+3*2,7)</t>
  </si>
  <si>
    <t>1716779995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</si>
  <si>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</si>
  <si>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</si>
  <si>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</si>
  <si>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</si>
  <si>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</si>
  <si>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</si>
  <si>
    <t xml:space="preserve"> 02/ 03</t>
  </si>
  <si>
    <t xml:space="preserve"> 02/ 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</si>
</sst>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2021R0036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Milín, 11.května 7, 262 31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Jan Hašek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ROUND(SUM(AG97:AG100),2)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ROUND(SUM(AS97:AS100),2)</f>
        <v>0</v>
      </c>
      <c r="AT96" s="128">
        <f>ROUND(SUM(AV96:AW96),2)</f>
        <v>0</v>
      </c>
      <c r="AU96" s="129">
        <f>ROUND(SUM(AU97:AU100),5)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ROUND(SUM(AZ97:AZ100),2)</f>
        <v>0</v>
      </c>
      <c r="BA96" s="128">
        <f>ROUND(SUM(BA97:BA100),2)</f>
        <v>0</v>
      </c>
      <c r="BB96" s="128">
        <f>ROUND(SUM(BB97:BB100),2)</f>
        <v>0</v>
      </c>
      <c r="BC96" s="128">
        <f>ROUND(SUM(BC97:BC100),2)</f>
        <v>0</v>
      </c>
      <c r="BD96" s="130">
        <f>ROUND(SUM(BD97:BD100),2)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č.p.211'!J32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č.p.211'!P135</f>
        <v>0</v>
      </c>
      <c r="AV97" s="138">
        <f>'01 - č.p.211'!J35</f>
        <v>0</v>
      </c>
      <c r="AW97" s="138">
        <f>'01 - č.p.211'!J36</f>
        <v>0</v>
      </c>
      <c r="AX97" s="138">
        <f>'01 - č.p.211'!J37</f>
        <v>0</v>
      </c>
      <c r="AY97" s="138">
        <f>'01 - č.p.211'!J38</f>
        <v>0</v>
      </c>
      <c r="AZ97" s="138">
        <f>'01 - č.p.211'!F35</f>
        <v>0</v>
      </c>
      <c r="BA97" s="138">
        <f>'01 - č.p.211'!F36</f>
        <v>0</v>
      </c>
      <c r="BB97" s="138">
        <f>'01 - č.p.211'!F37</f>
        <v>0</v>
      </c>
      <c r="BC97" s="138">
        <f>'01 - č.p.211'!F38</f>
        <v>0</v>
      </c>
      <c r="BD97" s="140">
        <f>'01 - č.p.211'!F39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č.p.212'!J32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'02 - č.p.212'!P136</f>
        <v>0</v>
      </c>
      <c r="AV98" s="138">
        <f>'02 - č.p.212'!J35</f>
        <v>0</v>
      </c>
      <c r="AW98" s="138">
        <f>'02 - č.p.212'!J36</f>
        <v>0</v>
      </c>
      <c r="AX98" s="138">
        <f>'02 - č.p.212'!J37</f>
        <v>0</v>
      </c>
      <c r="AY98" s="138">
        <f>'02 - č.p.212'!J38</f>
        <v>0</v>
      </c>
      <c r="AZ98" s="138">
        <f>'02 - č.p.212'!F35</f>
        <v>0</v>
      </c>
      <c r="BA98" s="138">
        <f>'02 - č.p.212'!F36</f>
        <v>0</v>
      </c>
      <c r="BB98" s="138">
        <f>'02 - č.p.212'!F37</f>
        <v>0</v>
      </c>
      <c r="BC98" s="138">
        <f>'02 - č.p.212'!F38</f>
        <v>0</v>
      </c>
      <c r="BD98" s="140">
        <f>'02 - č.p.212'!F39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4" customFormat="1" ht="16.5" customHeight="1">
      <c r="A99" s="119" t="s">
        <v>80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č.p.213'!J32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'03 - č.p.213'!P136</f>
        <v>0</v>
      </c>
      <c r="AV99" s="138">
        <f>'03 - č.p.213'!J35</f>
        <v>0</v>
      </c>
      <c r="AW99" s="138">
        <f>'03 - č.p.213'!J36</f>
        <v>0</v>
      </c>
      <c r="AX99" s="138">
        <f>'03 - č.p.213'!J37</f>
        <v>0</v>
      </c>
      <c r="AY99" s="138">
        <f>'03 - č.p.213'!J38</f>
        <v>0</v>
      </c>
      <c r="AZ99" s="138">
        <f>'03 - č.p.213'!F35</f>
        <v>0</v>
      </c>
      <c r="BA99" s="138">
        <f>'03 - č.p.213'!F36</f>
        <v>0</v>
      </c>
      <c r="BB99" s="138">
        <f>'03 - č.p.213'!F37</f>
        <v>0</v>
      </c>
      <c r="BC99" s="138">
        <f>'03 - č.p.213'!F38</f>
        <v>0</v>
      </c>
      <c r="BD99" s="140">
        <f>'03 - č.p.213'!F39</f>
        <v>0</v>
      </c>
      <c r="BE99" s="4"/>
      <c r="BT99" s="141" t="s">
        <v>91</v>
      </c>
      <c r="BV99" s="141" t="s">
        <v>78</v>
      </c>
      <c r="BW99" s="141" t="s">
        <v>97</v>
      </c>
      <c r="BX99" s="141" t="s">
        <v>88</v>
      </c>
      <c r="CL99" s="141" t="s">
        <v>1</v>
      </c>
    </row>
    <row r="100" s="4" customFormat="1" ht="16.5" customHeight="1">
      <c r="A100" s="119" t="s">
        <v>80</v>
      </c>
      <c r="B100" s="70"/>
      <c r="C100" s="133"/>
      <c r="D100" s="133"/>
      <c r="E100" s="134" t="s">
        <v>98</v>
      </c>
      <c r="F100" s="134"/>
      <c r="G100" s="134"/>
      <c r="H100" s="134"/>
      <c r="I100" s="134"/>
      <c r="J100" s="133"/>
      <c r="K100" s="134" t="s">
        <v>99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'04 - č.p.214'!J32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90</v>
      </c>
      <c r="AR100" s="72"/>
      <c r="AS100" s="142">
        <v>0</v>
      </c>
      <c r="AT100" s="143">
        <f>ROUND(SUM(AV100:AW100),2)</f>
        <v>0</v>
      </c>
      <c r="AU100" s="144">
        <f>'04 - č.p.214'!P135</f>
        <v>0</v>
      </c>
      <c r="AV100" s="143">
        <f>'04 - č.p.214'!J35</f>
        <v>0</v>
      </c>
      <c r="AW100" s="143">
        <f>'04 - č.p.214'!J36</f>
        <v>0</v>
      </c>
      <c r="AX100" s="143">
        <f>'04 - č.p.214'!J37</f>
        <v>0</v>
      </c>
      <c r="AY100" s="143">
        <f>'04 - č.p.214'!J38</f>
        <v>0</v>
      </c>
      <c r="AZ100" s="143">
        <f>'04 - č.p.214'!F35</f>
        <v>0</v>
      </c>
      <c r="BA100" s="143">
        <f>'04 - č.p.214'!F36</f>
        <v>0</v>
      </c>
      <c r="BB100" s="143">
        <f>'04 - č.p.214'!F37</f>
        <v>0</v>
      </c>
      <c r="BC100" s="143">
        <f>'04 - č.p.214'!F38</f>
        <v>0</v>
      </c>
      <c r="BD100" s="145">
        <f>'04 - č.p.214'!F39</f>
        <v>0</v>
      </c>
      <c r="BE100" s="4"/>
      <c r="BT100" s="141" t="s">
        <v>91</v>
      </c>
      <c r="BV100" s="141" t="s">
        <v>78</v>
      </c>
      <c r="BW100" s="141" t="s">
        <v>100</v>
      </c>
      <c r="BX100" s="141" t="s">
        <v>88</v>
      </c>
      <c r="CL100" s="141" t="s">
        <v>1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gr92XATaksIhA9I8xURc+bipKaRRqAH8R81rj+Lfp/YyBQ0Gq0z57OlsbSNCPiW2+duSst+RU+osB18JzQEFHg==" hashValue="gYFHv5msWPtWZ6/gD5SSglGEIczsuO9KiNr5hrJqB8jz74DpxvcQyBtpzrRJ5GraISdCHHN81QeHqp8rgU2f4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11'!C2" display="/"/>
    <hyperlink ref="A98" location="'02 - č.p.212'!C2" display="/"/>
    <hyperlink ref="A99" location="'03 - č.p.213'!C2" display="/"/>
    <hyperlink ref="A100" location="'04 - č.p.21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101</v>
      </c>
      <c r="BA2" s="147" t="s">
        <v>101</v>
      </c>
      <c r="BB2" s="147" t="s">
        <v>1</v>
      </c>
      <c r="BC2" s="147" t="s">
        <v>102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103</v>
      </c>
      <c r="BA3" s="147" t="s">
        <v>104</v>
      </c>
      <c r="BB3" s="147" t="s">
        <v>1</v>
      </c>
      <c r="BC3" s="147" t="s">
        <v>105</v>
      </c>
      <c r="BD3" s="147" t="s">
        <v>91</v>
      </c>
    </row>
    <row r="4" hidden="1" s="1" customFormat="1" ht="24.96" customHeight="1">
      <c r="B4" s="20"/>
      <c r="D4" s="151" t="s">
        <v>106</v>
      </c>
      <c r="I4" s="146"/>
      <c r="L4" s="20"/>
      <c r="M4" s="152" t="s">
        <v>10</v>
      </c>
      <c r="AT4" s="17" t="s">
        <v>4</v>
      </c>
      <c r="AZ4" s="147" t="s">
        <v>107</v>
      </c>
      <c r="BA4" s="147" t="s">
        <v>108</v>
      </c>
      <c r="BB4" s="147" t="s">
        <v>1</v>
      </c>
      <c r="BC4" s="147" t="s">
        <v>109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110</v>
      </c>
      <c r="BA5" s="147" t="s">
        <v>111</v>
      </c>
      <c r="BB5" s="147" t="s">
        <v>1</v>
      </c>
      <c r="BC5" s="147" t="s">
        <v>112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113</v>
      </c>
      <c r="BA6" s="147" t="s">
        <v>114</v>
      </c>
      <c r="BB6" s="147" t="s">
        <v>1</v>
      </c>
      <c r="BC6" s="147" t="s">
        <v>115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D</v>
      </c>
      <c r="F7" s="153"/>
      <c r="G7" s="153"/>
      <c r="H7" s="153"/>
      <c r="I7" s="146"/>
      <c r="L7" s="20"/>
      <c r="AZ7" s="147" t="s">
        <v>116</v>
      </c>
      <c r="BA7" s="147" t="s">
        <v>116</v>
      </c>
      <c r="BB7" s="147" t="s">
        <v>1</v>
      </c>
      <c r="BC7" s="147" t="s">
        <v>117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118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119</v>
      </c>
      <c r="BA8" s="147" t="s">
        <v>120</v>
      </c>
      <c r="BB8" s="147" t="s">
        <v>1</v>
      </c>
      <c r="BC8" s="147" t="s">
        <v>121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122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123</v>
      </c>
      <c r="BA9" s="147" t="s">
        <v>123</v>
      </c>
      <c r="BB9" s="147" t="s">
        <v>1</v>
      </c>
      <c r="BC9" s="147" t="s">
        <v>124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125</v>
      </c>
      <c r="BA10" s="147" t="s">
        <v>125</v>
      </c>
      <c r="BB10" s="147" t="s">
        <v>1</v>
      </c>
      <c r="BC10" s="147" t="s">
        <v>126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127</v>
      </c>
      <c r="BA11" s="147" t="s">
        <v>128</v>
      </c>
      <c r="BB11" s="147" t="s">
        <v>1</v>
      </c>
      <c r="BC11" s="147" t="s">
        <v>129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4. 5. 2021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130</v>
      </c>
      <c r="BA12" s="147" t="s">
        <v>131</v>
      </c>
      <c r="BB12" s="147" t="s">
        <v>1</v>
      </c>
      <c r="BC12" s="147" t="s">
        <v>129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132</v>
      </c>
      <c r="BA13" s="147" t="s">
        <v>132</v>
      </c>
      <c r="BB13" s="147" t="s">
        <v>1</v>
      </c>
      <c r="BC13" s="147" t="s">
        <v>133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134</v>
      </c>
      <c r="BA14" s="147" t="s">
        <v>134</v>
      </c>
      <c r="BB14" s="147" t="s">
        <v>1</v>
      </c>
      <c r="BC14" s="147" t="s">
        <v>135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7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ROUND((SUM(BE129:BE275)),  2)</f>
        <v>0</v>
      </c>
      <c r="G33" s="38"/>
      <c r="H33" s="38"/>
      <c r="I33" s="172">
        <v>0.20999999999999999</v>
      </c>
      <c r="J33" s="171">
        <f>ROUND(((SUM(BE129:BE275))*I33),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ROUND((SUM(BF129:BF275)),  2)</f>
        <v>0</v>
      </c>
      <c r="G34" s="38"/>
      <c r="H34" s="38"/>
      <c r="I34" s="172">
        <v>0.14999999999999999</v>
      </c>
      <c r="J34" s="171">
        <f>ROUND(((SUM(BF129:BF275))*I34),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ROUND((SUM(BG129:BG275)),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ROUND((SUM(BH129:BH275)),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ROUND((SUM(BI129:BI275)),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D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Milín</v>
      </c>
      <c r="G89" s="40"/>
      <c r="H89" s="40"/>
      <c r="I89" s="157" t="s">
        <v>22</v>
      </c>
      <c r="J89" s="79" t="str">
        <f>IF(J12="","",J12)</f>
        <v>4. 5. 2021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Obec Milín, 11.května 7, 262 31 Milín</v>
      </c>
      <c r="G91" s="40"/>
      <c r="H91" s="40"/>
      <c r="I91" s="157" t="s">
        <v>30</v>
      </c>
      <c r="J91" s="36" t="str">
        <f>E21</f>
        <v>Ing. Jan Hašek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137</v>
      </c>
      <c r="D94" s="199"/>
      <c r="E94" s="199"/>
      <c r="F94" s="199"/>
      <c r="G94" s="199"/>
      <c r="H94" s="199"/>
      <c r="I94" s="200"/>
      <c r="J94" s="201" t="s">
        <v>138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139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140</v>
      </c>
    </row>
    <row r="97" s="9" customFormat="1" ht="24.96" customHeight="1">
      <c r="A97" s="9"/>
      <c r="B97" s="203"/>
      <c r="C97" s="204"/>
      <c r="D97" s="205" t="s">
        <v>141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142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143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144</v>
      </c>
      <c r="E100" s="212"/>
      <c r="F100" s="212"/>
      <c r="G100" s="212"/>
      <c r="H100" s="212"/>
      <c r="I100" s="213"/>
      <c r="J100" s="214">
        <f>J186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145</v>
      </c>
      <c r="E101" s="212"/>
      <c r="F101" s="212"/>
      <c r="G101" s="212"/>
      <c r="H101" s="212"/>
      <c r="I101" s="213"/>
      <c r="J101" s="214">
        <f>J213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146</v>
      </c>
      <c r="E102" s="212"/>
      <c r="F102" s="212"/>
      <c r="G102" s="212"/>
      <c r="H102" s="212"/>
      <c r="I102" s="213"/>
      <c r="J102" s="214">
        <f>J224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147</v>
      </c>
      <c r="E103" s="206"/>
      <c r="F103" s="206"/>
      <c r="G103" s="206"/>
      <c r="H103" s="206"/>
      <c r="I103" s="207"/>
      <c r="J103" s="208">
        <f>J226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148</v>
      </c>
      <c r="E104" s="212"/>
      <c r="F104" s="212"/>
      <c r="G104" s="212"/>
      <c r="H104" s="212"/>
      <c r="I104" s="213"/>
      <c r="J104" s="214">
        <f>J227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149</v>
      </c>
      <c r="E105" s="212"/>
      <c r="F105" s="212"/>
      <c r="G105" s="212"/>
      <c r="H105" s="212"/>
      <c r="I105" s="213"/>
      <c r="J105" s="214">
        <f>J229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150</v>
      </c>
      <c r="E106" s="212"/>
      <c r="F106" s="212"/>
      <c r="G106" s="212"/>
      <c r="H106" s="212"/>
      <c r="I106" s="213"/>
      <c r="J106" s="214">
        <f>J244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151</v>
      </c>
      <c r="E107" s="212"/>
      <c r="F107" s="212"/>
      <c r="G107" s="212"/>
      <c r="H107" s="212"/>
      <c r="I107" s="213"/>
      <c r="J107" s="214">
        <f>J262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152</v>
      </c>
      <c r="E108" s="206"/>
      <c r="F108" s="206"/>
      <c r="G108" s="206"/>
      <c r="H108" s="206"/>
      <c r="I108" s="207"/>
      <c r="J108" s="208">
        <f>J273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153</v>
      </c>
      <c r="E109" s="212"/>
      <c r="F109" s="212"/>
      <c r="G109" s="212"/>
      <c r="H109" s="212"/>
      <c r="I109" s="213"/>
      <c r="J109" s="214">
        <f>J274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154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D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118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Milín</v>
      </c>
      <c r="G123" s="40"/>
      <c r="H123" s="40"/>
      <c r="I123" s="157" t="s">
        <v>22</v>
      </c>
      <c r="J123" s="79" t="str">
        <f>IF(J12="","",J12)</f>
        <v>4. 5. 2021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Obec Milín, 11.května 7, 262 31 Milín</v>
      </c>
      <c r="G125" s="40"/>
      <c r="H125" s="40"/>
      <c r="I125" s="157" t="s">
        <v>30</v>
      </c>
      <c r="J125" s="36" t="str">
        <f>E21</f>
        <v>Ing. Jan Hašek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155</v>
      </c>
      <c r="D128" s="219" t="s">
        <v>61</v>
      </c>
      <c r="E128" s="219" t="s">
        <v>57</v>
      </c>
      <c r="F128" s="219" t="s">
        <v>58</v>
      </c>
      <c r="G128" s="219" t="s">
        <v>156</v>
      </c>
      <c r="H128" s="219" t="s">
        <v>157</v>
      </c>
      <c r="I128" s="220" t="s">
        <v>158</v>
      </c>
      <c r="J128" s="221" t="s">
        <v>138</v>
      </c>
      <c r="K128" s="222" t="s">
        <v>159</v>
      </c>
      <c r="L128" s="223"/>
      <c r="M128" s="100" t="s">
        <v>1</v>
      </c>
      <c r="N128" s="101" t="s">
        <v>40</v>
      </c>
      <c r="O128" s="101" t="s">
        <v>160</v>
      </c>
      <c r="P128" s="101" t="s">
        <v>161</v>
      </c>
      <c r="Q128" s="101" t="s">
        <v>162</v>
      </c>
      <c r="R128" s="101" t="s">
        <v>163</v>
      </c>
      <c r="S128" s="101" t="s">
        <v>164</v>
      </c>
      <c r="T128" s="102" t="s">
        <v>165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166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P130+P226+P273</f>
        <v>0</v>
      </c>
      <c r="Q129" s="104"/>
      <c r="R129" s="226">
        <f>R130+R226+R273</f>
        <v>42.705882270000004</v>
      </c>
      <c r="S129" s="104"/>
      <c r="T129" s="227">
        <f>T130+T226+T273</f>
        <v>88.241534999999999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140</v>
      </c>
      <c r="BK129" s="228">
        <f>BK130+BK226+BK273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167</v>
      </c>
      <c r="F130" s="232" t="s">
        <v>168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P131+P149+P186+P213+P224</f>
        <v>0</v>
      </c>
      <c r="Q130" s="237"/>
      <c r="R130" s="238">
        <f>R131+R149+R186+R213+R224</f>
        <v>40.760492090000007</v>
      </c>
      <c r="S130" s="237"/>
      <c r="T130" s="239">
        <f>T131+T149+T186+T213+T224</f>
        <v>86.657534999999996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169</v>
      </c>
      <c r="BK130" s="242">
        <f>BK131+BK149+BK186+BK213+BK224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170</v>
      </c>
      <c r="F131" s="243" t="s">
        <v>171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5.1113501000000001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169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84</v>
      </c>
      <c r="D132" s="245" t="s">
        <v>172</v>
      </c>
      <c r="E132" s="246" t="s">
        <v>173</v>
      </c>
      <c r="F132" s="247" t="s">
        <v>174</v>
      </c>
      <c r="G132" s="248" t="s">
        <v>175</v>
      </c>
      <c r="H132" s="249">
        <v>22.399999999999999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0.20003199999999999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176</v>
      </c>
      <c r="AT132" s="257" t="s">
        <v>172</v>
      </c>
      <c r="AU132" s="257" t="s">
        <v>91</v>
      </c>
      <c r="AY132" s="17" t="s">
        <v>169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176</v>
      </c>
      <c r="BM132" s="257" t="s">
        <v>177</v>
      </c>
    </row>
    <row r="133" s="13" customFormat="1">
      <c r="A133" s="13"/>
      <c r="B133" s="259"/>
      <c r="C133" s="260"/>
      <c r="D133" s="261" t="s">
        <v>178</v>
      </c>
      <c r="E133" s="262" t="s">
        <v>132</v>
      </c>
      <c r="F133" s="263" t="s">
        <v>179</v>
      </c>
      <c r="G133" s="260"/>
      <c r="H133" s="264">
        <v>30.399999999999999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178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169</v>
      </c>
    </row>
    <row r="134" s="13" customFormat="1">
      <c r="A134" s="13"/>
      <c r="B134" s="259"/>
      <c r="C134" s="260"/>
      <c r="D134" s="261" t="s">
        <v>178</v>
      </c>
      <c r="E134" s="262" t="s">
        <v>1</v>
      </c>
      <c r="F134" s="263" t="s">
        <v>180</v>
      </c>
      <c r="G134" s="260"/>
      <c r="H134" s="264">
        <v>22.399999999999999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178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169</v>
      </c>
    </row>
    <row r="135" s="2" customFormat="1" ht="21.75" customHeight="1">
      <c r="A135" s="38"/>
      <c r="B135" s="39"/>
      <c r="C135" s="245" t="s">
        <v>91</v>
      </c>
      <c r="D135" s="245" t="s">
        <v>172</v>
      </c>
      <c r="E135" s="246" t="s">
        <v>181</v>
      </c>
      <c r="F135" s="247" t="s">
        <v>182</v>
      </c>
      <c r="G135" s="248" t="s">
        <v>183</v>
      </c>
      <c r="H135" s="249">
        <v>0.041000000000000002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0.044690000000000007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176</v>
      </c>
      <c r="AT135" s="257" t="s">
        <v>172</v>
      </c>
      <c r="AU135" s="257" t="s">
        <v>91</v>
      </c>
      <c r="AY135" s="17" t="s">
        <v>169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176</v>
      </c>
      <c r="BM135" s="257" t="s">
        <v>184</v>
      </c>
    </row>
    <row r="136" s="13" customFormat="1">
      <c r="A136" s="13"/>
      <c r="B136" s="259"/>
      <c r="C136" s="260"/>
      <c r="D136" s="261" t="s">
        <v>178</v>
      </c>
      <c r="E136" s="262" t="s">
        <v>1</v>
      </c>
      <c r="F136" s="263" t="s">
        <v>185</v>
      </c>
      <c r="G136" s="260"/>
      <c r="H136" s="264">
        <v>0.041000000000000002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178</v>
      </c>
      <c r="AU136" s="270" t="s">
        <v>91</v>
      </c>
      <c r="AV136" s="13" t="s">
        <v>91</v>
      </c>
      <c r="AW136" s="13" t="s">
        <v>32</v>
      </c>
      <c r="AX136" s="13" t="s">
        <v>76</v>
      </c>
      <c r="AY136" s="270" t="s">
        <v>169</v>
      </c>
    </row>
    <row r="137" s="14" customFormat="1">
      <c r="A137" s="14"/>
      <c r="B137" s="271"/>
      <c r="C137" s="272"/>
      <c r="D137" s="261" t="s">
        <v>178</v>
      </c>
      <c r="E137" s="273" t="s">
        <v>1</v>
      </c>
      <c r="F137" s="274" t="s">
        <v>186</v>
      </c>
      <c r="G137" s="272"/>
      <c r="H137" s="275">
        <v>0.041000000000000002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178</v>
      </c>
      <c r="AU137" s="281" t="s">
        <v>91</v>
      </c>
      <c r="AV137" s="14" t="s">
        <v>176</v>
      </c>
      <c r="AW137" s="14" t="s">
        <v>32</v>
      </c>
      <c r="AX137" s="14" t="s">
        <v>84</v>
      </c>
      <c r="AY137" s="281" t="s">
        <v>169</v>
      </c>
    </row>
    <row r="138" s="2" customFormat="1" ht="21.75" customHeight="1">
      <c r="A138" s="38"/>
      <c r="B138" s="39"/>
      <c r="C138" s="245" t="s">
        <v>170</v>
      </c>
      <c r="D138" s="245" t="s">
        <v>172</v>
      </c>
      <c r="E138" s="246" t="s">
        <v>187</v>
      </c>
      <c r="F138" s="247" t="s">
        <v>188</v>
      </c>
      <c r="G138" s="248" t="s">
        <v>189</v>
      </c>
      <c r="H138" s="249">
        <v>56.960000000000001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0.058970000000000002</v>
      </c>
      <c r="R138" s="255">
        <f>Q138*H138</f>
        <v>3.3589312000000002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176</v>
      </c>
      <c r="AT138" s="257" t="s">
        <v>172</v>
      </c>
      <c r="AU138" s="257" t="s">
        <v>91</v>
      </c>
      <c r="AY138" s="17" t="s">
        <v>169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176</v>
      </c>
      <c r="BM138" s="257" t="s">
        <v>190</v>
      </c>
    </row>
    <row r="139" s="13" customFormat="1">
      <c r="A139" s="13"/>
      <c r="B139" s="259"/>
      <c r="C139" s="260"/>
      <c r="D139" s="261" t="s">
        <v>178</v>
      </c>
      <c r="E139" s="262" t="s">
        <v>134</v>
      </c>
      <c r="F139" s="263" t="s">
        <v>191</v>
      </c>
      <c r="G139" s="260"/>
      <c r="H139" s="264">
        <v>56.960000000000001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178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169</v>
      </c>
    </row>
    <row r="140" s="14" customFormat="1">
      <c r="A140" s="14"/>
      <c r="B140" s="271"/>
      <c r="C140" s="272"/>
      <c r="D140" s="261" t="s">
        <v>178</v>
      </c>
      <c r="E140" s="273" t="s">
        <v>1</v>
      </c>
      <c r="F140" s="274" t="s">
        <v>186</v>
      </c>
      <c r="G140" s="272"/>
      <c r="H140" s="275">
        <v>56.960000000000001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178</v>
      </c>
      <c r="AU140" s="281" t="s">
        <v>91</v>
      </c>
      <c r="AV140" s="14" t="s">
        <v>176</v>
      </c>
      <c r="AW140" s="14" t="s">
        <v>32</v>
      </c>
      <c r="AX140" s="14" t="s">
        <v>84</v>
      </c>
      <c r="AY140" s="281" t="s">
        <v>169</v>
      </c>
    </row>
    <row r="141" s="2" customFormat="1" ht="21.75" customHeight="1">
      <c r="A141" s="38"/>
      <c r="B141" s="39"/>
      <c r="C141" s="245" t="s">
        <v>176</v>
      </c>
      <c r="D141" s="245" t="s">
        <v>172</v>
      </c>
      <c r="E141" s="246" t="s">
        <v>192</v>
      </c>
      <c r="F141" s="247" t="s">
        <v>193</v>
      </c>
      <c r="G141" s="248" t="s">
        <v>189</v>
      </c>
      <c r="H141" s="249">
        <v>0.35999999999999999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42</v>
      </c>
      <c r="O141" s="91"/>
      <c r="P141" s="255">
        <f>O141*H141</f>
        <v>0</v>
      </c>
      <c r="Q141" s="255">
        <v>0.17818000000000001</v>
      </c>
      <c r="R141" s="255">
        <f>Q141*H141</f>
        <v>0.064144800000000002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176</v>
      </c>
      <c r="AT141" s="257" t="s">
        <v>172</v>
      </c>
      <c r="AU141" s="257" t="s">
        <v>91</v>
      </c>
      <c r="AY141" s="17" t="s">
        <v>169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91</v>
      </c>
      <c r="BK141" s="258">
        <f>ROUND(I141*H141,2)</f>
        <v>0</v>
      </c>
      <c r="BL141" s="17" t="s">
        <v>176</v>
      </c>
      <c r="BM141" s="257" t="s">
        <v>194</v>
      </c>
    </row>
    <row r="142" s="13" customFormat="1">
      <c r="A142" s="13"/>
      <c r="B142" s="259"/>
      <c r="C142" s="260"/>
      <c r="D142" s="261" t="s">
        <v>178</v>
      </c>
      <c r="E142" s="262" t="s">
        <v>1</v>
      </c>
      <c r="F142" s="263" t="s">
        <v>195</v>
      </c>
      <c r="G142" s="260"/>
      <c r="H142" s="264">
        <v>0.35999999999999999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178</v>
      </c>
      <c r="AU142" s="270" t="s">
        <v>91</v>
      </c>
      <c r="AV142" s="13" t="s">
        <v>91</v>
      </c>
      <c r="AW142" s="13" t="s">
        <v>32</v>
      </c>
      <c r="AX142" s="13" t="s">
        <v>76</v>
      </c>
      <c r="AY142" s="270" t="s">
        <v>169</v>
      </c>
    </row>
    <row r="143" s="14" customFormat="1">
      <c r="A143" s="14"/>
      <c r="B143" s="271"/>
      <c r="C143" s="272"/>
      <c r="D143" s="261" t="s">
        <v>178</v>
      </c>
      <c r="E143" s="273" t="s">
        <v>1</v>
      </c>
      <c r="F143" s="274" t="s">
        <v>186</v>
      </c>
      <c r="G143" s="272"/>
      <c r="H143" s="275">
        <v>0.35999999999999999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178</v>
      </c>
      <c r="AU143" s="281" t="s">
        <v>91</v>
      </c>
      <c r="AV143" s="14" t="s">
        <v>176</v>
      </c>
      <c r="AW143" s="14" t="s">
        <v>32</v>
      </c>
      <c r="AX143" s="14" t="s">
        <v>84</v>
      </c>
      <c r="AY143" s="281" t="s">
        <v>169</v>
      </c>
    </row>
    <row r="144" s="2" customFormat="1" ht="21.75" customHeight="1">
      <c r="A144" s="38"/>
      <c r="B144" s="39"/>
      <c r="C144" s="245" t="s">
        <v>196</v>
      </c>
      <c r="D144" s="245" t="s">
        <v>172</v>
      </c>
      <c r="E144" s="246" t="s">
        <v>197</v>
      </c>
      <c r="F144" s="247" t="s">
        <v>198</v>
      </c>
      <c r="G144" s="248" t="s">
        <v>189</v>
      </c>
      <c r="H144" s="249">
        <v>0.35999999999999999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0.0088400000000000006</v>
      </c>
      <c r="R144" s="255">
        <f>Q144*H144</f>
        <v>0.0031824000000000002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176</v>
      </c>
      <c r="AT144" s="257" t="s">
        <v>172</v>
      </c>
      <c r="AU144" s="257" t="s">
        <v>91</v>
      </c>
      <c r="AY144" s="17" t="s">
        <v>169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176</v>
      </c>
      <c r="BM144" s="257" t="s">
        <v>199</v>
      </c>
    </row>
    <row r="145" s="13" customFormat="1">
      <c r="A145" s="13"/>
      <c r="B145" s="259"/>
      <c r="C145" s="260"/>
      <c r="D145" s="261" t="s">
        <v>178</v>
      </c>
      <c r="E145" s="262" t="s">
        <v>1</v>
      </c>
      <c r="F145" s="263" t="s">
        <v>200</v>
      </c>
      <c r="G145" s="260"/>
      <c r="H145" s="264">
        <v>0.35999999999999999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178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169</v>
      </c>
    </row>
    <row r="146" s="14" customFormat="1">
      <c r="A146" s="14"/>
      <c r="B146" s="271"/>
      <c r="C146" s="272"/>
      <c r="D146" s="261" t="s">
        <v>178</v>
      </c>
      <c r="E146" s="273" t="s">
        <v>1</v>
      </c>
      <c r="F146" s="274" t="s">
        <v>186</v>
      </c>
      <c r="G146" s="272"/>
      <c r="H146" s="275">
        <v>0.35999999999999999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178</v>
      </c>
      <c r="AU146" s="281" t="s">
        <v>91</v>
      </c>
      <c r="AV146" s="14" t="s">
        <v>176</v>
      </c>
      <c r="AW146" s="14" t="s">
        <v>32</v>
      </c>
      <c r="AX146" s="14" t="s">
        <v>84</v>
      </c>
      <c r="AY146" s="281" t="s">
        <v>169</v>
      </c>
    </row>
    <row r="147" s="2" customFormat="1" ht="16.5" customHeight="1">
      <c r="A147" s="38"/>
      <c r="B147" s="39"/>
      <c r="C147" s="245" t="s">
        <v>201</v>
      </c>
      <c r="D147" s="245" t="s">
        <v>172</v>
      </c>
      <c r="E147" s="246" t="s">
        <v>202</v>
      </c>
      <c r="F147" s="247" t="s">
        <v>203</v>
      </c>
      <c r="G147" s="248" t="s">
        <v>189</v>
      </c>
      <c r="H147" s="249">
        <v>5.3899999999999997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0.26723000000000002</v>
      </c>
      <c r="R147" s="255">
        <f>Q147*H147</f>
        <v>1.4403697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176</v>
      </c>
      <c r="AT147" s="257" t="s">
        <v>172</v>
      </c>
      <c r="AU147" s="257" t="s">
        <v>91</v>
      </c>
      <c r="AY147" s="17" t="s">
        <v>169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176</v>
      </c>
      <c r="BM147" s="257" t="s">
        <v>204</v>
      </c>
    </row>
    <row r="148" s="13" customFormat="1">
      <c r="A148" s="13"/>
      <c r="B148" s="259"/>
      <c r="C148" s="260"/>
      <c r="D148" s="261" t="s">
        <v>178</v>
      </c>
      <c r="E148" s="262" t="s">
        <v>1</v>
      </c>
      <c r="F148" s="263" t="s">
        <v>205</v>
      </c>
      <c r="G148" s="260"/>
      <c r="H148" s="264">
        <v>5.3899999999999997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178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169</v>
      </c>
    </row>
    <row r="149" s="12" customFormat="1" ht="22.8" customHeight="1">
      <c r="A149" s="12"/>
      <c r="B149" s="229"/>
      <c r="C149" s="230"/>
      <c r="D149" s="231" t="s">
        <v>75</v>
      </c>
      <c r="E149" s="243" t="s">
        <v>201</v>
      </c>
      <c r="F149" s="243" t="s">
        <v>206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SUM(P150:P185)</f>
        <v>0</v>
      </c>
      <c r="Q149" s="237"/>
      <c r="R149" s="238">
        <f>SUM(R150:R185)</f>
        <v>35.565995840000006</v>
      </c>
      <c r="S149" s="237"/>
      <c r="T149" s="239">
        <f>SUM(T150:T185)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84</v>
      </c>
      <c r="AT149" s="241" t="s">
        <v>75</v>
      </c>
      <c r="AU149" s="241" t="s">
        <v>84</v>
      </c>
      <c r="AY149" s="240" t="s">
        <v>169</v>
      </c>
      <c r="BK149" s="242">
        <f>SUM(BK150:BK185)</f>
        <v>0</v>
      </c>
    </row>
    <row r="150" s="2" customFormat="1" ht="21.75" customHeight="1">
      <c r="A150" s="38"/>
      <c r="B150" s="39"/>
      <c r="C150" s="245" t="s">
        <v>207</v>
      </c>
      <c r="D150" s="245" t="s">
        <v>172</v>
      </c>
      <c r="E150" s="246" t="s">
        <v>208</v>
      </c>
      <c r="F150" s="247" t="s">
        <v>209</v>
      </c>
      <c r="G150" s="248" t="s">
        <v>189</v>
      </c>
      <c r="H150" s="249">
        <v>4.4000000000000004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0.0043800000000000002</v>
      </c>
      <c r="R150" s="255">
        <f>Q150*H150</f>
        <v>0.019272000000000001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176</v>
      </c>
      <c r="AT150" s="257" t="s">
        <v>172</v>
      </c>
      <c r="AU150" s="257" t="s">
        <v>91</v>
      </c>
      <c r="AY150" s="17" t="s">
        <v>169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176</v>
      </c>
      <c r="BM150" s="257" t="s">
        <v>210</v>
      </c>
    </row>
    <row r="151" s="13" customFormat="1">
      <c r="A151" s="13"/>
      <c r="B151" s="259"/>
      <c r="C151" s="260"/>
      <c r="D151" s="261" t="s">
        <v>178</v>
      </c>
      <c r="E151" s="262" t="s">
        <v>1</v>
      </c>
      <c r="F151" s="263" t="s">
        <v>211</v>
      </c>
      <c r="G151" s="260"/>
      <c r="H151" s="264">
        <v>4.4000000000000004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178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169</v>
      </c>
    </row>
    <row r="152" s="2" customFormat="1" ht="21.75" customHeight="1">
      <c r="A152" s="38"/>
      <c r="B152" s="39"/>
      <c r="C152" s="245" t="s">
        <v>212</v>
      </c>
      <c r="D152" s="245" t="s">
        <v>172</v>
      </c>
      <c r="E152" s="246" t="s">
        <v>213</v>
      </c>
      <c r="F152" s="247" t="s">
        <v>214</v>
      </c>
      <c r="G152" s="248" t="s">
        <v>189</v>
      </c>
      <c r="H152" s="249">
        <v>107.84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0.0043800000000000002</v>
      </c>
      <c r="R152" s="255">
        <f>Q152*H152</f>
        <v>0.47233920000000001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176</v>
      </c>
      <c r="AT152" s="257" t="s">
        <v>172</v>
      </c>
      <c r="AU152" s="257" t="s">
        <v>91</v>
      </c>
      <c r="AY152" s="17" t="s">
        <v>169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176</v>
      </c>
      <c r="BM152" s="257" t="s">
        <v>215</v>
      </c>
    </row>
    <row r="153" s="13" customFormat="1">
      <c r="A153" s="13"/>
      <c r="B153" s="259"/>
      <c r="C153" s="260"/>
      <c r="D153" s="261" t="s">
        <v>178</v>
      </c>
      <c r="E153" s="262" t="s">
        <v>1</v>
      </c>
      <c r="F153" s="263" t="s">
        <v>216</v>
      </c>
      <c r="G153" s="260"/>
      <c r="H153" s="264">
        <v>107.84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178</v>
      </c>
      <c r="AU153" s="270" t="s">
        <v>91</v>
      </c>
      <c r="AV153" s="13" t="s">
        <v>91</v>
      </c>
      <c r="AW153" s="13" t="s">
        <v>32</v>
      </c>
      <c r="AX153" s="13" t="s">
        <v>84</v>
      </c>
      <c r="AY153" s="270" t="s">
        <v>169</v>
      </c>
    </row>
    <row r="154" s="2" customFormat="1" ht="21.75" customHeight="1">
      <c r="A154" s="38"/>
      <c r="B154" s="39"/>
      <c r="C154" s="245" t="s">
        <v>217</v>
      </c>
      <c r="D154" s="245" t="s">
        <v>172</v>
      </c>
      <c r="E154" s="246" t="s">
        <v>218</v>
      </c>
      <c r="F154" s="247" t="s">
        <v>219</v>
      </c>
      <c r="G154" s="248" t="s">
        <v>175</v>
      </c>
      <c r="H154" s="249">
        <v>11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42</v>
      </c>
      <c r="O154" s="91"/>
      <c r="P154" s="255">
        <f>O154*H154</f>
        <v>0</v>
      </c>
      <c r="Q154" s="255">
        <v>0.0032000000000000002</v>
      </c>
      <c r="R154" s="255">
        <f>Q154*H154</f>
        <v>0.035200000000000002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176</v>
      </c>
      <c r="AT154" s="257" t="s">
        <v>172</v>
      </c>
      <c r="AU154" s="257" t="s">
        <v>91</v>
      </c>
      <c r="AY154" s="17" t="s">
        <v>169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91</v>
      </c>
      <c r="BK154" s="258">
        <f>ROUND(I154*H154,2)</f>
        <v>0</v>
      </c>
      <c r="BL154" s="17" t="s">
        <v>176</v>
      </c>
      <c r="BM154" s="257" t="s">
        <v>220</v>
      </c>
    </row>
    <row r="155" s="13" customFormat="1">
      <c r="A155" s="13"/>
      <c r="B155" s="259"/>
      <c r="C155" s="260"/>
      <c r="D155" s="261" t="s">
        <v>178</v>
      </c>
      <c r="E155" s="262" t="s">
        <v>1</v>
      </c>
      <c r="F155" s="263" t="s">
        <v>221</v>
      </c>
      <c r="G155" s="260"/>
      <c r="H155" s="264">
        <v>11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178</v>
      </c>
      <c r="AU155" s="270" t="s">
        <v>91</v>
      </c>
      <c r="AV155" s="13" t="s">
        <v>91</v>
      </c>
      <c r="AW155" s="13" t="s">
        <v>32</v>
      </c>
      <c r="AX155" s="13" t="s">
        <v>84</v>
      </c>
      <c r="AY155" s="270" t="s">
        <v>169</v>
      </c>
    </row>
    <row r="156" s="2" customFormat="1" ht="16.5" customHeight="1">
      <c r="A156" s="38"/>
      <c r="B156" s="39"/>
      <c r="C156" s="282" t="s">
        <v>222</v>
      </c>
      <c r="D156" s="282" t="s">
        <v>223</v>
      </c>
      <c r="E156" s="283" t="s">
        <v>224</v>
      </c>
      <c r="F156" s="284" t="s">
        <v>225</v>
      </c>
      <c r="G156" s="285" t="s">
        <v>189</v>
      </c>
      <c r="H156" s="286">
        <v>6.0499999999999998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42</v>
      </c>
      <c r="O156" s="91"/>
      <c r="P156" s="255">
        <f>O156*H156</f>
        <v>0</v>
      </c>
      <c r="Q156" s="255">
        <v>0.00089999999999999998</v>
      </c>
      <c r="R156" s="255">
        <f>Q156*H156</f>
        <v>0.0054449999999999993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212</v>
      </c>
      <c r="AT156" s="257" t="s">
        <v>223</v>
      </c>
      <c r="AU156" s="257" t="s">
        <v>91</v>
      </c>
      <c r="AY156" s="17" t="s">
        <v>169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91</v>
      </c>
      <c r="BK156" s="258">
        <f>ROUND(I156*H156,2)</f>
        <v>0</v>
      </c>
      <c r="BL156" s="17" t="s">
        <v>176</v>
      </c>
      <c r="BM156" s="257" t="s">
        <v>226</v>
      </c>
    </row>
    <row r="157" s="13" customFormat="1">
      <c r="A157" s="13"/>
      <c r="B157" s="259"/>
      <c r="C157" s="260"/>
      <c r="D157" s="261" t="s">
        <v>178</v>
      </c>
      <c r="E157" s="262" t="s">
        <v>1</v>
      </c>
      <c r="F157" s="263" t="s">
        <v>227</v>
      </c>
      <c r="G157" s="260"/>
      <c r="H157" s="264">
        <v>5.5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178</v>
      </c>
      <c r="AU157" s="270" t="s">
        <v>91</v>
      </c>
      <c r="AV157" s="13" t="s">
        <v>91</v>
      </c>
      <c r="AW157" s="13" t="s">
        <v>32</v>
      </c>
      <c r="AX157" s="13" t="s">
        <v>84</v>
      </c>
      <c r="AY157" s="270" t="s">
        <v>169</v>
      </c>
    </row>
    <row r="158" s="13" customFormat="1">
      <c r="A158" s="13"/>
      <c r="B158" s="259"/>
      <c r="C158" s="260"/>
      <c r="D158" s="261" t="s">
        <v>178</v>
      </c>
      <c r="E158" s="260"/>
      <c r="F158" s="263" t="s">
        <v>228</v>
      </c>
      <c r="G158" s="260"/>
      <c r="H158" s="264">
        <v>6.0499999999999998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178</v>
      </c>
      <c r="AU158" s="270" t="s">
        <v>91</v>
      </c>
      <c r="AV158" s="13" t="s">
        <v>91</v>
      </c>
      <c r="AW158" s="13" t="s">
        <v>4</v>
      </c>
      <c r="AX158" s="13" t="s">
        <v>84</v>
      </c>
      <c r="AY158" s="270" t="s">
        <v>169</v>
      </c>
    </row>
    <row r="159" s="2" customFormat="1" ht="21.75" customHeight="1">
      <c r="A159" s="38"/>
      <c r="B159" s="39"/>
      <c r="C159" s="245" t="s">
        <v>229</v>
      </c>
      <c r="D159" s="245" t="s">
        <v>172</v>
      </c>
      <c r="E159" s="246" t="s">
        <v>230</v>
      </c>
      <c r="F159" s="247" t="s">
        <v>231</v>
      </c>
      <c r="G159" s="248" t="s">
        <v>189</v>
      </c>
      <c r="H159" s="249">
        <v>22.5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42</v>
      </c>
      <c r="O159" s="91"/>
      <c r="P159" s="255">
        <f>O159*H159</f>
        <v>0</v>
      </c>
      <c r="Q159" s="255">
        <v>0.033579999999999999</v>
      </c>
      <c r="R159" s="255">
        <f>Q159*H159</f>
        <v>0.75554999999999994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176</v>
      </c>
      <c r="AT159" s="257" t="s">
        <v>172</v>
      </c>
      <c r="AU159" s="257" t="s">
        <v>91</v>
      </c>
      <c r="AY159" s="17" t="s">
        <v>169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91</v>
      </c>
      <c r="BK159" s="258">
        <f>ROUND(I159*H159,2)</f>
        <v>0</v>
      </c>
      <c r="BL159" s="17" t="s">
        <v>176</v>
      </c>
      <c r="BM159" s="257" t="s">
        <v>232</v>
      </c>
    </row>
    <row r="160" s="13" customFormat="1">
      <c r="A160" s="13"/>
      <c r="B160" s="259"/>
      <c r="C160" s="260"/>
      <c r="D160" s="261" t="s">
        <v>178</v>
      </c>
      <c r="E160" s="262" t="s">
        <v>1</v>
      </c>
      <c r="F160" s="263" t="s">
        <v>233</v>
      </c>
      <c r="G160" s="260"/>
      <c r="H160" s="264">
        <v>22.5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178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169</v>
      </c>
    </row>
    <row r="161" s="14" customFormat="1">
      <c r="A161" s="14"/>
      <c r="B161" s="271"/>
      <c r="C161" s="272"/>
      <c r="D161" s="261" t="s">
        <v>178</v>
      </c>
      <c r="E161" s="273" t="s">
        <v>101</v>
      </c>
      <c r="F161" s="274" t="s">
        <v>186</v>
      </c>
      <c r="G161" s="272"/>
      <c r="H161" s="275">
        <v>22.5</v>
      </c>
      <c r="I161" s="276"/>
      <c r="J161" s="272"/>
      <c r="K161" s="272"/>
      <c r="L161" s="277"/>
      <c r="M161" s="278"/>
      <c r="N161" s="279"/>
      <c r="O161" s="279"/>
      <c r="P161" s="279"/>
      <c r="Q161" s="279"/>
      <c r="R161" s="279"/>
      <c r="S161" s="279"/>
      <c r="T161" s="28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1" t="s">
        <v>178</v>
      </c>
      <c r="AU161" s="281" t="s">
        <v>91</v>
      </c>
      <c r="AV161" s="14" t="s">
        <v>176</v>
      </c>
      <c r="AW161" s="14" t="s">
        <v>32</v>
      </c>
      <c r="AX161" s="14" t="s">
        <v>84</v>
      </c>
      <c r="AY161" s="281" t="s">
        <v>169</v>
      </c>
    </row>
    <row r="162" s="2" customFormat="1" ht="21.75" customHeight="1">
      <c r="A162" s="38"/>
      <c r="B162" s="39"/>
      <c r="C162" s="245" t="s">
        <v>234</v>
      </c>
      <c r="D162" s="245" t="s">
        <v>172</v>
      </c>
      <c r="E162" s="246" t="s">
        <v>235</v>
      </c>
      <c r="F162" s="247" t="s">
        <v>236</v>
      </c>
      <c r="G162" s="248" t="s">
        <v>189</v>
      </c>
      <c r="H162" s="249">
        <v>175.74000000000001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0.015599999999999999</v>
      </c>
      <c r="R162" s="255">
        <f>Q162*H162</f>
        <v>2.7415440000000002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176</v>
      </c>
      <c r="AT162" s="257" t="s">
        <v>172</v>
      </c>
      <c r="AU162" s="257" t="s">
        <v>91</v>
      </c>
      <c r="AY162" s="17" t="s">
        <v>169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176</v>
      </c>
      <c r="BM162" s="257" t="s">
        <v>237</v>
      </c>
    </row>
    <row r="163" s="13" customFormat="1">
      <c r="A163" s="13"/>
      <c r="B163" s="259"/>
      <c r="C163" s="260"/>
      <c r="D163" s="261" t="s">
        <v>178</v>
      </c>
      <c r="E163" s="262" t="s">
        <v>1</v>
      </c>
      <c r="F163" s="263" t="s">
        <v>238</v>
      </c>
      <c r="G163" s="260"/>
      <c r="H163" s="264">
        <v>175.74000000000001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178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169</v>
      </c>
    </row>
    <row r="164" s="2" customFormat="1" ht="21.75" customHeight="1">
      <c r="A164" s="38"/>
      <c r="B164" s="39"/>
      <c r="C164" s="245" t="s">
        <v>239</v>
      </c>
      <c r="D164" s="245" t="s">
        <v>172</v>
      </c>
      <c r="E164" s="246" t="s">
        <v>240</v>
      </c>
      <c r="F164" s="247" t="s">
        <v>241</v>
      </c>
      <c r="G164" s="248" t="s">
        <v>189</v>
      </c>
      <c r="H164" s="249">
        <v>636.351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0.026200000000000001</v>
      </c>
      <c r="R164" s="255">
        <f>Q164*H164</f>
        <v>16.672396200000001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176</v>
      </c>
      <c r="AT164" s="257" t="s">
        <v>172</v>
      </c>
      <c r="AU164" s="257" t="s">
        <v>91</v>
      </c>
      <c r="AY164" s="17" t="s">
        <v>169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176</v>
      </c>
      <c r="BM164" s="257" t="s">
        <v>242</v>
      </c>
    </row>
    <row r="165" s="13" customFormat="1">
      <c r="A165" s="13"/>
      <c r="B165" s="259"/>
      <c r="C165" s="260"/>
      <c r="D165" s="261" t="s">
        <v>178</v>
      </c>
      <c r="E165" s="262" t="s">
        <v>1</v>
      </c>
      <c r="F165" s="263" t="s">
        <v>107</v>
      </c>
      <c r="G165" s="260"/>
      <c r="H165" s="264">
        <v>636.351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178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169</v>
      </c>
    </row>
    <row r="166" s="2" customFormat="1" ht="16.5" customHeight="1">
      <c r="A166" s="38"/>
      <c r="B166" s="39"/>
      <c r="C166" s="245" t="s">
        <v>243</v>
      </c>
      <c r="D166" s="245" t="s">
        <v>172</v>
      </c>
      <c r="E166" s="246" t="s">
        <v>244</v>
      </c>
      <c r="F166" s="247" t="s">
        <v>245</v>
      </c>
      <c r="G166" s="248" t="s">
        <v>189</v>
      </c>
      <c r="H166" s="249">
        <v>107.84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0.0035000000000000001</v>
      </c>
      <c r="R166" s="255">
        <f>Q166*H166</f>
        <v>0.37744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176</v>
      </c>
      <c r="AT166" s="257" t="s">
        <v>172</v>
      </c>
      <c r="AU166" s="257" t="s">
        <v>91</v>
      </c>
      <c r="AY166" s="17" t="s">
        <v>169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176</v>
      </c>
      <c r="BM166" s="257" t="s">
        <v>246</v>
      </c>
    </row>
    <row r="167" s="13" customFormat="1">
      <c r="A167" s="13"/>
      <c r="B167" s="259"/>
      <c r="C167" s="260"/>
      <c r="D167" s="261" t="s">
        <v>178</v>
      </c>
      <c r="E167" s="262" t="s">
        <v>1</v>
      </c>
      <c r="F167" s="263" t="s">
        <v>216</v>
      </c>
      <c r="G167" s="260"/>
      <c r="H167" s="264">
        <v>107.84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178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169</v>
      </c>
    </row>
    <row r="168" s="2" customFormat="1" ht="21.75" customHeight="1">
      <c r="A168" s="38"/>
      <c r="B168" s="39"/>
      <c r="C168" s="245" t="s">
        <v>8</v>
      </c>
      <c r="D168" s="245" t="s">
        <v>172</v>
      </c>
      <c r="E168" s="246" t="s">
        <v>247</v>
      </c>
      <c r="F168" s="247" t="s">
        <v>248</v>
      </c>
      <c r="G168" s="248" t="s">
        <v>189</v>
      </c>
      <c r="H168" s="249">
        <v>19.584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42</v>
      </c>
      <c r="O168" s="91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176</v>
      </c>
      <c r="AT168" s="257" t="s">
        <v>172</v>
      </c>
      <c r="AU168" s="257" t="s">
        <v>91</v>
      </c>
      <c r="AY168" s="17" t="s">
        <v>169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176</v>
      </c>
      <c r="BM168" s="257" t="s">
        <v>249</v>
      </c>
    </row>
    <row r="169" s="13" customFormat="1">
      <c r="A169" s="13"/>
      <c r="B169" s="259"/>
      <c r="C169" s="260"/>
      <c r="D169" s="261" t="s">
        <v>178</v>
      </c>
      <c r="E169" s="262" t="s">
        <v>1</v>
      </c>
      <c r="F169" s="263" t="s">
        <v>250</v>
      </c>
      <c r="G169" s="260"/>
      <c r="H169" s="264">
        <v>9.4190000000000005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178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169</v>
      </c>
    </row>
    <row r="170" s="13" customFormat="1">
      <c r="A170" s="13"/>
      <c r="B170" s="259"/>
      <c r="C170" s="260"/>
      <c r="D170" s="261" t="s">
        <v>178</v>
      </c>
      <c r="E170" s="262" t="s">
        <v>1</v>
      </c>
      <c r="F170" s="263" t="s">
        <v>251</v>
      </c>
      <c r="G170" s="260"/>
      <c r="H170" s="264">
        <v>6.7859999999999996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178</v>
      </c>
      <c r="AU170" s="270" t="s">
        <v>91</v>
      </c>
      <c r="AV170" s="13" t="s">
        <v>91</v>
      </c>
      <c r="AW170" s="13" t="s">
        <v>32</v>
      </c>
      <c r="AX170" s="13" t="s">
        <v>76</v>
      </c>
      <c r="AY170" s="270" t="s">
        <v>169</v>
      </c>
    </row>
    <row r="171" s="13" customFormat="1">
      <c r="A171" s="13"/>
      <c r="B171" s="259"/>
      <c r="C171" s="260"/>
      <c r="D171" s="261" t="s">
        <v>178</v>
      </c>
      <c r="E171" s="262" t="s">
        <v>1</v>
      </c>
      <c r="F171" s="263" t="s">
        <v>252</v>
      </c>
      <c r="G171" s="260"/>
      <c r="H171" s="264">
        <v>1.3460000000000001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178</v>
      </c>
      <c r="AU171" s="270" t="s">
        <v>91</v>
      </c>
      <c r="AV171" s="13" t="s">
        <v>91</v>
      </c>
      <c r="AW171" s="13" t="s">
        <v>32</v>
      </c>
      <c r="AX171" s="13" t="s">
        <v>76</v>
      </c>
      <c r="AY171" s="270" t="s">
        <v>169</v>
      </c>
    </row>
    <row r="172" s="13" customFormat="1">
      <c r="A172" s="13"/>
      <c r="B172" s="259"/>
      <c r="C172" s="260"/>
      <c r="D172" s="261" t="s">
        <v>178</v>
      </c>
      <c r="E172" s="262" t="s">
        <v>1</v>
      </c>
      <c r="F172" s="263" t="s">
        <v>253</v>
      </c>
      <c r="G172" s="260"/>
      <c r="H172" s="264">
        <v>0.71299999999999997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178</v>
      </c>
      <c r="AU172" s="270" t="s">
        <v>91</v>
      </c>
      <c r="AV172" s="13" t="s">
        <v>91</v>
      </c>
      <c r="AW172" s="13" t="s">
        <v>32</v>
      </c>
      <c r="AX172" s="13" t="s">
        <v>76</v>
      </c>
      <c r="AY172" s="270" t="s">
        <v>169</v>
      </c>
    </row>
    <row r="173" s="13" customFormat="1">
      <c r="A173" s="13"/>
      <c r="B173" s="259"/>
      <c r="C173" s="260"/>
      <c r="D173" s="261" t="s">
        <v>178</v>
      </c>
      <c r="E173" s="262" t="s">
        <v>1</v>
      </c>
      <c r="F173" s="263" t="s">
        <v>254</v>
      </c>
      <c r="G173" s="260"/>
      <c r="H173" s="264">
        <v>0.67300000000000004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178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169</v>
      </c>
    </row>
    <row r="174" s="13" customFormat="1">
      <c r="A174" s="13"/>
      <c r="B174" s="259"/>
      <c r="C174" s="260"/>
      <c r="D174" s="261" t="s">
        <v>178</v>
      </c>
      <c r="E174" s="262" t="s">
        <v>1</v>
      </c>
      <c r="F174" s="263" t="s">
        <v>255</v>
      </c>
      <c r="G174" s="260"/>
      <c r="H174" s="264">
        <v>0.64700000000000002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178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169</v>
      </c>
    </row>
    <row r="175" s="14" customFormat="1">
      <c r="A175" s="14"/>
      <c r="B175" s="271"/>
      <c r="C175" s="272"/>
      <c r="D175" s="261" t="s">
        <v>178</v>
      </c>
      <c r="E175" s="273" t="s">
        <v>110</v>
      </c>
      <c r="F175" s="274" t="s">
        <v>186</v>
      </c>
      <c r="G175" s="272"/>
      <c r="H175" s="275">
        <v>19.584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178</v>
      </c>
      <c r="AU175" s="281" t="s">
        <v>91</v>
      </c>
      <c r="AV175" s="14" t="s">
        <v>176</v>
      </c>
      <c r="AW175" s="14" t="s">
        <v>32</v>
      </c>
      <c r="AX175" s="14" t="s">
        <v>84</v>
      </c>
      <c r="AY175" s="281" t="s">
        <v>169</v>
      </c>
    </row>
    <row r="176" s="2" customFormat="1" ht="21.75" customHeight="1">
      <c r="A176" s="38"/>
      <c r="B176" s="39"/>
      <c r="C176" s="245" t="s">
        <v>256</v>
      </c>
      <c r="D176" s="245" t="s">
        <v>172</v>
      </c>
      <c r="E176" s="246" t="s">
        <v>257</v>
      </c>
      <c r="F176" s="247" t="s">
        <v>258</v>
      </c>
      <c r="G176" s="248" t="s">
        <v>189</v>
      </c>
      <c r="H176" s="249">
        <v>146.72900000000001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42</v>
      </c>
      <c r="O176" s="91"/>
      <c r="P176" s="255">
        <f>O176*H176</f>
        <v>0</v>
      </c>
      <c r="Q176" s="255">
        <v>0.093359999999999999</v>
      </c>
      <c r="R176" s="255">
        <f>Q176*H176</f>
        <v>13.698619440000002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176</v>
      </c>
      <c r="AT176" s="257" t="s">
        <v>172</v>
      </c>
      <c r="AU176" s="257" t="s">
        <v>91</v>
      </c>
      <c r="AY176" s="17" t="s">
        <v>169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91</v>
      </c>
      <c r="BK176" s="258">
        <f>ROUND(I176*H176,2)</f>
        <v>0</v>
      </c>
      <c r="BL176" s="17" t="s">
        <v>176</v>
      </c>
      <c r="BM176" s="257" t="s">
        <v>259</v>
      </c>
    </row>
    <row r="177" s="13" customFormat="1">
      <c r="A177" s="13"/>
      <c r="B177" s="259"/>
      <c r="C177" s="260"/>
      <c r="D177" s="261" t="s">
        <v>178</v>
      </c>
      <c r="E177" s="262" t="s">
        <v>1</v>
      </c>
      <c r="F177" s="263" t="s">
        <v>260</v>
      </c>
      <c r="G177" s="260"/>
      <c r="H177" s="264">
        <v>146.72900000000001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178</v>
      </c>
      <c r="AU177" s="270" t="s">
        <v>91</v>
      </c>
      <c r="AV177" s="13" t="s">
        <v>91</v>
      </c>
      <c r="AW177" s="13" t="s">
        <v>32</v>
      </c>
      <c r="AX177" s="13" t="s">
        <v>84</v>
      </c>
      <c r="AY177" s="270" t="s">
        <v>169</v>
      </c>
    </row>
    <row r="178" s="2" customFormat="1" ht="21.75" customHeight="1">
      <c r="A178" s="38"/>
      <c r="B178" s="39"/>
      <c r="C178" s="245" t="s">
        <v>261</v>
      </c>
      <c r="D178" s="245" t="s">
        <v>172</v>
      </c>
      <c r="E178" s="246" t="s">
        <v>262</v>
      </c>
      <c r="F178" s="247" t="s">
        <v>263</v>
      </c>
      <c r="G178" s="248" t="s">
        <v>264</v>
      </c>
      <c r="H178" s="249">
        <v>9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42</v>
      </c>
      <c r="O178" s="91"/>
      <c r="P178" s="255">
        <f>O178*H178</f>
        <v>0</v>
      </c>
      <c r="Q178" s="255">
        <v>0.00048000000000000001</v>
      </c>
      <c r="R178" s="255">
        <f>Q178*H178</f>
        <v>0.0043200000000000001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176</v>
      </c>
      <c r="AT178" s="257" t="s">
        <v>172</v>
      </c>
      <c r="AU178" s="257" t="s">
        <v>91</v>
      </c>
      <c r="AY178" s="17" t="s">
        <v>169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176</v>
      </c>
      <c r="BM178" s="257" t="s">
        <v>265</v>
      </c>
    </row>
    <row r="179" s="13" customFormat="1">
      <c r="A179" s="13"/>
      <c r="B179" s="259"/>
      <c r="C179" s="260"/>
      <c r="D179" s="261" t="s">
        <v>178</v>
      </c>
      <c r="E179" s="262" t="s">
        <v>1</v>
      </c>
      <c r="F179" s="263" t="s">
        <v>217</v>
      </c>
      <c r="G179" s="260"/>
      <c r="H179" s="264">
        <v>9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178</v>
      </c>
      <c r="AU179" s="270" t="s">
        <v>91</v>
      </c>
      <c r="AV179" s="13" t="s">
        <v>91</v>
      </c>
      <c r="AW179" s="13" t="s">
        <v>32</v>
      </c>
      <c r="AX179" s="13" t="s">
        <v>84</v>
      </c>
      <c r="AY179" s="270" t="s">
        <v>169</v>
      </c>
    </row>
    <row r="180" s="2" customFormat="1" ht="21.75" customHeight="1">
      <c r="A180" s="38"/>
      <c r="B180" s="39"/>
      <c r="C180" s="282" t="s">
        <v>266</v>
      </c>
      <c r="D180" s="282" t="s">
        <v>223</v>
      </c>
      <c r="E180" s="283" t="s">
        <v>267</v>
      </c>
      <c r="F180" s="284" t="s">
        <v>268</v>
      </c>
      <c r="G180" s="285" t="s">
        <v>264</v>
      </c>
      <c r="H180" s="286">
        <v>9</v>
      </c>
      <c r="I180" s="287"/>
      <c r="J180" s="288">
        <f>ROUND(I180*H180,2)</f>
        <v>0</v>
      </c>
      <c r="K180" s="289"/>
      <c r="L180" s="290"/>
      <c r="M180" s="291" t="s">
        <v>1</v>
      </c>
      <c r="N180" s="292" t="s">
        <v>42</v>
      </c>
      <c r="O180" s="91"/>
      <c r="P180" s="255">
        <f>O180*H180</f>
        <v>0</v>
      </c>
      <c r="Q180" s="255">
        <v>0.012489999999999999</v>
      </c>
      <c r="R180" s="255">
        <f>Q180*H180</f>
        <v>0.11241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212</v>
      </c>
      <c r="AT180" s="257" t="s">
        <v>223</v>
      </c>
      <c r="AU180" s="257" t="s">
        <v>91</v>
      </c>
      <c r="AY180" s="17" t="s">
        <v>169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91</v>
      </c>
      <c r="BK180" s="258">
        <f>ROUND(I180*H180,2)</f>
        <v>0</v>
      </c>
      <c r="BL180" s="17" t="s">
        <v>176</v>
      </c>
      <c r="BM180" s="257" t="s">
        <v>269</v>
      </c>
    </row>
    <row r="181" s="2" customFormat="1" ht="21.75" customHeight="1">
      <c r="A181" s="38"/>
      <c r="B181" s="39"/>
      <c r="C181" s="245" t="s">
        <v>124</v>
      </c>
      <c r="D181" s="245" t="s">
        <v>172</v>
      </c>
      <c r="E181" s="246" t="s">
        <v>270</v>
      </c>
      <c r="F181" s="247" t="s">
        <v>271</v>
      </c>
      <c r="G181" s="248" t="s">
        <v>264</v>
      </c>
      <c r="H181" s="249">
        <v>1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0.025159999999999998</v>
      </c>
      <c r="R181" s="255">
        <f>Q181*H181</f>
        <v>0.025159999999999998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176</v>
      </c>
      <c r="AT181" s="257" t="s">
        <v>172</v>
      </c>
      <c r="AU181" s="257" t="s">
        <v>91</v>
      </c>
      <c r="AY181" s="17" t="s">
        <v>169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176</v>
      </c>
      <c r="BM181" s="257" t="s">
        <v>272</v>
      </c>
    </row>
    <row r="182" s="2" customFormat="1" ht="21.75" customHeight="1">
      <c r="A182" s="38"/>
      <c r="B182" s="39"/>
      <c r="C182" s="282" t="s">
        <v>273</v>
      </c>
      <c r="D182" s="282" t="s">
        <v>223</v>
      </c>
      <c r="E182" s="283" t="s">
        <v>274</v>
      </c>
      <c r="F182" s="284" t="s">
        <v>275</v>
      </c>
      <c r="G182" s="285" t="s">
        <v>264</v>
      </c>
      <c r="H182" s="286">
        <v>1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42</v>
      </c>
      <c r="O182" s="91"/>
      <c r="P182" s="255">
        <f>O182*H182</f>
        <v>0</v>
      </c>
      <c r="Q182" s="255">
        <v>0.052999999999999998</v>
      </c>
      <c r="R182" s="255">
        <f>Q182*H182</f>
        <v>0.052999999999999998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212</v>
      </c>
      <c r="AT182" s="257" t="s">
        <v>223</v>
      </c>
      <c r="AU182" s="257" t="s">
        <v>91</v>
      </c>
      <c r="AY182" s="17" t="s">
        <v>169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91</v>
      </c>
      <c r="BK182" s="258">
        <f>ROUND(I182*H182,2)</f>
        <v>0</v>
      </c>
      <c r="BL182" s="17" t="s">
        <v>176</v>
      </c>
      <c r="BM182" s="257" t="s">
        <v>276</v>
      </c>
    </row>
    <row r="183" s="2" customFormat="1" ht="16.5" customHeight="1">
      <c r="A183" s="38"/>
      <c r="B183" s="39"/>
      <c r="C183" s="245" t="s">
        <v>7</v>
      </c>
      <c r="D183" s="245" t="s">
        <v>172</v>
      </c>
      <c r="E183" s="246" t="s">
        <v>277</v>
      </c>
      <c r="F183" s="247" t="s">
        <v>278</v>
      </c>
      <c r="G183" s="248" t="s">
        <v>264</v>
      </c>
      <c r="H183" s="249">
        <v>10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42</v>
      </c>
      <c r="O183" s="91"/>
      <c r="P183" s="255">
        <f>O183*H183</f>
        <v>0</v>
      </c>
      <c r="Q183" s="255">
        <v>0.04684</v>
      </c>
      <c r="R183" s="255">
        <f>Q183*H183</f>
        <v>0.46839999999999998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176</v>
      </c>
      <c r="AT183" s="257" t="s">
        <v>172</v>
      </c>
      <c r="AU183" s="257" t="s">
        <v>91</v>
      </c>
      <c r="AY183" s="17" t="s">
        <v>169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176</v>
      </c>
      <c r="BM183" s="257" t="s">
        <v>279</v>
      </c>
    </row>
    <row r="184" s="13" customFormat="1">
      <c r="A184" s="13"/>
      <c r="B184" s="259"/>
      <c r="C184" s="260"/>
      <c r="D184" s="261" t="s">
        <v>178</v>
      </c>
      <c r="E184" s="262" t="s">
        <v>1</v>
      </c>
      <c r="F184" s="263" t="s">
        <v>222</v>
      </c>
      <c r="G184" s="260"/>
      <c r="H184" s="264">
        <v>10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178</v>
      </c>
      <c r="AU184" s="270" t="s">
        <v>91</v>
      </c>
      <c r="AV184" s="13" t="s">
        <v>91</v>
      </c>
      <c r="AW184" s="13" t="s">
        <v>32</v>
      </c>
      <c r="AX184" s="13" t="s">
        <v>84</v>
      </c>
      <c r="AY184" s="270" t="s">
        <v>169</v>
      </c>
    </row>
    <row r="185" s="2" customFormat="1" ht="21.75" customHeight="1">
      <c r="A185" s="38"/>
      <c r="B185" s="39"/>
      <c r="C185" s="282" t="s">
        <v>280</v>
      </c>
      <c r="D185" s="282" t="s">
        <v>223</v>
      </c>
      <c r="E185" s="283" t="s">
        <v>267</v>
      </c>
      <c r="F185" s="284" t="s">
        <v>268</v>
      </c>
      <c r="G185" s="285" t="s">
        <v>264</v>
      </c>
      <c r="H185" s="286">
        <v>10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42</v>
      </c>
      <c r="O185" s="91"/>
      <c r="P185" s="255">
        <f>O185*H185</f>
        <v>0</v>
      </c>
      <c r="Q185" s="255">
        <v>0.012489999999999999</v>
      </c>
      <c r="R185" s="255">
        <f>Q185*H185</f>
        <v>0.1249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212</v>
      </c>
      <c r="AT185" s="257" t="s">
        <v>223</v>
      </c>
      <c r="AU185" s="257" t="s">
        <v>91</v>
      </c>
      <c r="AY185" s="17" t="s">
        <v>169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176</v>
      </c>
      <c r="BM185" s="257" t="s">
        <v>281</v>
      </c>
    </row>
    <row r="186" s="12" customFormat="1" ht="22.8" customHeight="1">
      <c r="A186" s="12"/>
      <c r="B186" s="229"/>
      <c r="C186" s="230"/>
      <c r="D186" s="231" t="s">
        <v>75</v>
      </c>
      <c r="E186" s="243" t="s">
        <v>217</v>
      </c>
      <c r="F186" s="243" t="s">
        <v>282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SUM(P187:P212)</f>
        <v>0</v>
      </c>
      <c r="Q186" s="237"/>
      <c r="R186" s="238">
        <f>SUM(R187:R212)</f>
        <v>0.083146150000000002</v>
      </c>
      <c r="S186" s="237"/>
      <c r="T186" s="239">
        <f>SUM(T187:T212)</f>
        <v>86.657534999999996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84</v>
      </c>
      <c r="AT186" s="241" t="s">
        <v>75</v>
      </c>
      <c r="AU186" s="241" t="s">
        <v>84</v>
      </c>
      <c r="AY186" s="240" t="s">
        <v>169</v>
      </c>
      <c r="BK186" s="242">
        <f>SUM(BK187:BK212)</f>
        <v>0</v>
      </c>
    </row>
    <row r="187" s="2" customFormat="1" ht="21.75" customHeight="1">
      <c r="A187" s="38"/>
      <c r="B187" s="39"/>
      <c r="C187" s="245" t="s">
        <v>283</v>
      </c>
      <c r="D187" s="245" t="s">
        <v>172</v>
      </c>
      <c r="E187" s="246" t="s">
        <v>284</v>
      </c>
      <c r="F187" s="247" t="s">
        <v>285</v>
      </c>
      <c r="G187" s="248" t="s">
        <v>189</v>
      </c>
      <c r="H187" s="249">
        <v>489.09500000000003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0.00012999999999999999</v>
      </c>
      <c r="R187" s="255">
        <f>Q187*H187</f>
        <v>0.063582349999999996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176</v>
      </c>
      <c r="AT187" s="257" t="s">
        <v>172</v>
      </c>
      <c r="AU187" s="257" t="s">
        <v>91</v>
      </c>
      <c r="AY187" s="17" t="s">
        <v>169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176</v>
      </c>
      <c r="BM187" s="257" t="s">
        <v>286</v>
      </c>
    </row>
    <row r="188" s="13" customFormat="1">
      <c r="A188" s="13"/>
      <c r="B188" s="259"/>
      <c r="C188" s="260"/>
      <c r="D188" s="261" t="s">
        <v>178</v>
      </c>
      <c r="E188" s="262" t="s">
        <v>1</v>
      </c>
      <c r="F188" s="263" t="s">
        <v>113</v>
      </c>
      <c r="G188" s="260"/>
      <c r="H188" s="264">
        <v>489.09500000000003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178</v>
      </c>
      <c r="AU188" s="270" t="s">
        <v>91</v>
      </c>
      <c r="AV188" s="13" t="s">
        <v>91</v>
      </c>
      <c r="AW188" s="13" t="s">
        <v>32</v>
      </c>
      <c r="AX188" s="13" t="s">
        <v>84</v>
      </c>
      <c r="AY188" s="270" t="s">
        <v>169</v>
      </c>
    </row>
    <row r="189" s="2" customFormat="1" ht="21.75" customHeight="1">
      <c r="A189" s="38"/>
      <c r="B189" s="39"/>
      <c r="C189" s="245" t="s">
        <v>287</v>
      </c>
      <c r="D189" s="245" t="s">
        <v>172</v>
      </c>
      <c r="E189" s="246" t="s">
        <v>288</v>
      </c>
      <c r="F189" s="247" t="s">
        <v>289</v>
      </c>
      <c r="G189" s="248" t="s">
        <v>189</v>
      </c>
      <c r="H189" s="249">
        <v>489.09500000000003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4.0000000000000003E-05</v>
      </c>
      <c r="R189" s="255">
        <f>Q189*H189</f>
        <v>0.019563800000000003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176</v>
      </c>
      <c r="AT189" s="257" t="s">
        <v>172</v>
      </c>
      <c r="AU189" s="257" t="s">
        <v>91</v>
      </c>
      <c r="AY189" s="17" t="s">
        <v>169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176</v>
      </c>
      <c r="BM189" s="257" t="s">
        <v>290</v>
      </c>
    </row>
    <row r="190" s="13" customFormat="1">
      <c r="A190" s="13"/>
      <c r="B190" s="259"/>
      <c r="C190" s="260"/>
      <c r="D190" s="261" t="s">
        <v>178</v>
      </c>
      <c r="E190" s="262" t="s">
        <v>1</v>
      </c>
      <c r="F190" s="263" t="s">
        <v>291</v>
      </c>
      <c r="G190" s="260"/>
      <c r="H190" s="264">
        <v>400.07999999999998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178</v>
      </c>
      <c r="AU190" s="270" t="s">
        <v>91</v>
      </c>
      <c r="AV190" s="13" t="s">
        <v>91</v>
      </c>
      <c r="AW190" s="13" t="s">
        <v>32</v>
      </c>
      <c r="AX190" s="13" t="s">
        <v>76</v>
      </c>
      <c r="AY190" s="270" t="s">
        <v>169</v>
      </c>
    </row>
    <row r="191" s="13" customFormat="1">
      <c r="A191" s="13"/>
      <c r="B191" s="259"/>
      <c r="C191" s="260"/>
      <c r="D191" s="261" t="s">
        <v>178</v>
      </c>
      <c r="E191" s="262" t="s">
        <v>1</v>
      </c>
      <c r="F191" s="263" t="s">
        <v>292</v>
      </c>
      <c r="G191" s="260"/>
      <c r="H191" s="264">
        <v>89.015000000000001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178</v>
      </c>
      <c r="AU191" s="270" t="s">
        <v>91</v>
      </c>
      <c r="AV191" s="13" t="s">
        <v>91</v>
      </c>
      <c r="AW191" s="13" t="s">
        <v>32</v>
      </c>
      <c r="AX191" s="13" t="s">
        <v>76</v>
      </c>
      <c r="AY191" s="270" t="s">
        <v>169</v>
      </c>
    </row>
    <row r="192" s="14" customFormat="1">
      <c r="A192" s="14"/>
      <c r="B192" s="271"/>
      <c r="C192" s="272"/>
      <c r="D192" s="261" t="s">
        <v>178</v>
      </c>
      <c r="E192" s="273" t="s">
        <v>113</v>
      </c>
      <c r="F192" s="274" t="s">
        <v>186</v>
      </c>
      <c r="G192" s="272"/>
      <c r="H192" s="275">
        <v>489.09500000000003</v>
      </c>
      <c r="I192" s="276"/>
      <c r="J192" s="272"/>
      <c r="K192" s="272"/>
      <c r="L192" s="277"/>
      <c r="M192" s="278"/>
      <c r="N192" s="279"/>
      <c r="O192" s="279"/>
      <c r="P192" s="279"/>
      <c r="Q192" s="279"/>
      <c r="R192" s="279"/>
      <c r="S192" s="279"/>
      <c r="T192" s="28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1" t="s">
        <v>178</v>
      </c>
      <c r="AU192" s="281" t="s">
        <v>91</v>
      </c>
      <c r="AV192" s="14" t="s">
        <v>176</v>
      </c>
      <c r="AW192" s="14" t="s">
        <v>32</v>
      </c>
      <c r="AX192" s="14" t="s">
        <v>84</v>
      </c>
      <c r="AY192" s="281" t="s">
        <v>169</v>
      </c>
    </row>
    <row r="193" s="2" customFormat="1" ht="16.5" customHeight="1">
      <c r="A193" s="38"/>
      <c r="B193" s="39"/>
      <c r="C193" s="245" t="s">
        <v>293</v>
      </c>
      <c r="D193" s="245" t="s">
        <v>172</v>
      </c>
      <c r="E193" s="246" t="s">
        <v>294</v>
      </c>
      <c r="F193" s="247" t="s">
        <v>295</v>
      </c>
      <c r="G193" s="248" t="s">
        <v>189</v>
      </c>
      <c r="H193" s="249">
        <v>227.47999999999999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0.26100000000000001</v>
      </c>
      <c r="T193" s="256">
        <f>S193*H193</f>
        <v>59.372279999999996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176</v>
      </c>
      <c r="AT193" s="257" t="s">
        <v>172</v>
      </c>
      <c r="AU193" s="257" t="s">
        <v>91</v>
      </c>
      <c r="AY193" s="17" t="s">
        <v>169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176</v>
      </c>
      <c r="BM193" s="257" t="s">
        <v>296</v>
      </c>
    </row>
    <row r="194" s="13" customFormat="1">
      <c r="A194" s="13"/>
      <c r="B194" s="259"/>
      <c r="C194" s="260"/>
      <c r="D194" s="261" t="s">
        <v>178</v>
      </c>
      <c r="E194" s="262" t="s">
        <v>116</v>
      </c>
      <c r="F194" s="263" t="s">
        <v>297</v>
      </c>
      <c r="G194" s="260"/>
      <c r="H194" s="264">
        <v>121.45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178</v>
      </c>
      <c r="AU194" s="270" t="s">
        <v>91</v>
      </c>
      <c r="AV194" s="13" t="s">
        <v>91</v>
      </c>
      <c r="AW194" s="13" t="s">
        <v>32</v>
      </c>
      <c r="AX194" s="13" t="s">
        <v>76</v>
      </c>
      <c r="AY194" s="270" t="s">
        <v>169</v>
      </c>
    </row>
    <row r="195" s="13" customFormat="1">
      <c r="A195" s="13"/>
      <c r="B195" s="259"/>
      <c r="C195" s="260"/>
      <c r="D195" s="261" t="s">
        <v>178</v>
      </c>
      <c r="E195" s="262" t="s">
        <v>298</v>
      </c>
      <c r="F195" s="263" t="s">
        <v>299</v>
      </c>
      <c r="G195" s="260"/>
      <c r="H195" s="264">
        <v>227.47999999999999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178</v>
      </c>
      <c r="AU195" s="270" t="s">
        <v>91</v>
      </c>
      <c r="AV195" s="13" t="s">
        <v>91</v>
      </c>
      <c r="AW195" s="13" t="s">
        <v>32</v>
      </c>
      <c r="AX195" s="13" t="s">
        <v>84</v>
      </c>
      <c r="AY195" s="270" t="s">
        <v>169</v>
      </c>
    </row>
    <row r="196" s="2" customFormat="1" ht="16.5" customHeight="1">
      <c r="A196" s="38"/>
      <c r="B196" s="39"/>
      <c r="C196" s="245" t="s">
        <v>300</v>
      </c>
      <c r="D196" s="245" t="s">
        <v>172</v>
      </c>
      <c r="E196" s="246" t="s">
        <v>301</v>
      </c>
      <c r="F196" s="247" t="s">
        <v>302</v>
      </c>
      <c r="G196" s="248" t="s">
        <v>189</v>
      </c>
      <c r="H196" s="249">
        <v>54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42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0.075999999999999998</v>
      </c>
      <c r="T196" s="256">
        <f>S196*H196</f>
        <v>4.1040000000000001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176</v>
      </c>
      <c r="AT196" s="257" t="s">
        <v>172</v>
      </c>
      <c r="AU196" s="257" t="s">
        <v>91</v>
      </c>
      <c r="AY196" s="17" t="s">
        <v>169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91</v>
      </c>
      <c r="BK196" s="258">
        <f>ROUND(I196*H196,2)</f>
        <v>0</v>
      </c>
      <c r="BL196" s="17" t="s">
        <v>176</v>
      </c>
      <c r="BM196" s="257" t="s">
        <v>303</v>
      </c>
    </row>
    <row r="197" s="13" customFormat="1">
      <c r="A197" s="13"/>
      <c r="B197" s="259"/>
      <c r="C197" s="260"/>
      <c r="D197" s="261" t="s">
        <v>178</v>
      </c>
      <c r="E197" s="262" t="s">
        <v>1</v>
      </c>
      <c r="F197" s="263" t="s">
        <v>304</v>
      </c>
      <c r="G197" s="260"/>
      <c r="H197" s="264">
        <v>54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178</v>
      </c>
      <c r="AU197" s="270" t="s">
        <v>91</v>
      </c>
      <c r="AV197" s="13" t="s">
        <v>91</v>
      </c>
      <c r="AW197" s="13" t="s">
        <v>32</v>
      </c>
      <c r="AX197" s="13" t="s">
        <v>84</v>
      </c>
      <c r="AY197" s="270" t="s">
        <v>169</v>
      </c>
    </row>
    <row r="198" s="2" customFormat="1" ht="21.75" customHeight="1">
      <c r="A198" s="38"/>
      <c r="B198" s="39"/>
      <c r="C198" s="245" t="s">
        <v>305</v>
      </c>
      <c r="D198" s="245" t="s">
        <v>172</v>
      </c>
      <c r="E198" s="246" t="s">
        <v>306</v>
      </c>
      <c r="F198" s="247" t="s">
        <v>307</v>
      </c>
      <c r="G198" s="248" t="s">
        <v>308</v>
      </c>
      <c r="H198" s="249">
        <v>1.9530000000000001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42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2.3999999999999999</v>
      </c>
      <c r="T198" s="256">
        <f>S198*H198</f>
        <v>4.6871999999999998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176</v>
      </c>
      <c r="AT198" s="257" t="s">
        <v>172</v>
      </c>
      <c r="AU198" s="257" t="s">
        <v>91</v>
      </c>
      <c r="AY198" s="17" t="s">
        <v>169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176</v>
      </c>
      <c r="BM198" s="257" t="s">
        <v>309</v>
      </c>
    </row>
    <row r="199" s="13" customFormat="1">
      <c r="A199" s="13"/>
      <c r="B199" s="259"/>
      <c r="C199" s="260"/>
      <c r="D199" s="261" t="s">
        <v>178</v>
      </c>
      <c r="E199" s="262" t="s">
        <v>1</v>
      </c>
      <c r="F199" s="263" t="s">
        <v>310</v>
      </c>
      <c r="G199" s="260"/>
      <c r="H199" s="264">
        <v>1.008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178</v>
      </c>
      <c r="AU199" s="270" t="s">
        <v>91</v>
      </c>
      <c r="AV199" s="13" t="s">
        <v>91</v>
      </c>
      <c r="AW199" s="13" t="s">
        <v>32</v>
      </c>
      <c r="AX199" s="13" t="s">
        <v>76</v>
      </c>
      <c r="AY199" s="270" t="s">
        <v>169</v>
      </c>
    </row>
    <row r="200" s="13" customFormat="1">
      <c r="A200" s="13"/>
      <c r="B200" s="259"/>
      <c r="C200" s="260"/>
      <c r="D200" s="261" t="s">
        <v>178</v>
      </c>
      <c r="E200" s="262" t="s">
        <v>1</v>
      </c>
      <c r="F200" s="263" t="s">
        <v>311</v>
      </c>
      <c r="G200" s="260"/>
      <c r="H200" s="264">
        <v>0.94499999999999995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178</v>
      </c>
      <c r="AU200" s="270" t="s">
        <v>91</v>
      </c>
      <c r="AV200" s="13" t="s">
        <v>91</v>
      </c>
      <c r="AW200" s="13" t="s">
        <v>32</v>
      </c>
      <c r="AX200" s="13" t="s">
        <v>76</v>
      </c>
      <c r="AY200" s="270" t="s">
        <v>169</v>
      </c>
    </row>
    <row r="201" s="14" customFormat="1">
      <c r="A201" s="14"/>
      <c r="B201" s="271"/>
      <c r="C201" s="272"/>
      <c r="D201" s="261" t="s">
        <v>178</v>
      </c>
      <c r="E201" s="273" t="s">
        <v>1</v>
      </c>
      <c r="F201" s="274" t="s">
        <v>186</v>
      </c>
      <c r="G201" s="272"/>
      <c r="H201" s="275">
        <v>1.9530000000000001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1" t="s">
        <v>178</v>
      </c>
      <c r="AU201" s="281" t="s">
        <v>91</v>
      </c>
      <c r="AV201" s="14" t="s">
        <v>176</v>
      </c>
      <c r="AW201" s="14" t="s">
        <v>32</v>
      </c>
      <c r="AX201" s="14" t="s">
        <v>84</v>
      </c>
      <c r="AY201" s="281" t="s">
        <v>169</v>
      </c>
    </row>
    <row r="202" s="2" customFormat="1" ht="21.75" customHeight="1">
      <c r="A202" s="38"/>
      <c r="B202" s="39"/>
      <c r="C202" s="245" t="s">
        <v>312</v>
      </c>
      <c r="D202" s="245" t="s">
        <v>172</v>
      </c>
      <c r="E202" s="246" t="s">
        <v>313</v>
      </c>
      <c r="F202" s="247" t="s">
        <v>314</v>
      </c>
      <c r="G202" s="248" t="s">
        <v>175</v>
      </c>
      <c r="H202" s="249">
        <v>38.399999999999999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0.0080000000000000002</v>
      </c>
      <c r="T202" s="256">
        <f>S202*H202</f>
        <v>0.30719999999999997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176</v>
      </c>
      <c r="AT202" s="257" t="s">
        <v>172</v>
      </c>
      <c r="AU202" s="257" t="s">
        <v>91</v>
      </c>
      <c r="AY202" s="17" t="s">
        <v>169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176</v>
      </c>
      <c r="BM202" s="257" t="s">
        <v>315</v>
      </c>
    </row>
    <row r="203" s="13" customFormat="1">
      <c r="A203" s="13"/>
      <c r="B203" s="259"/>
      <c r="C203" s="260"/>
      <c r="D203" s="261" t="s">
        <v>178</v>
      </c>
      <c r="E203" s="262" t="s">
        <v>1</v>
      </c>
      <c r="F203" s="263" t="s">
        <v>316</v>
      </c>
      <c r="G203" s="260"/>
      <c r="H203" s="264">
        <v>38.399999999999999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178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169</v>
      </c>
    </row>
    <row r="204" s="2" customFormat="1" ht="21.75" customHeight="1">
      <c r="A204" s="38"/>
      <c r="B204" s="39"/>
      <c r="C204" s="245" t="s">
        <v>317</v>
      </c>
      <c r="D204" s="245" t="s">
        <v>172</v>
      </c>
      <c r="E204" s="246" t="s">
        <v>318</v>
      </c>
      <c r="F204" s="247" t="s">
        <v>319</v>
      </c>
      <c r="G204" s="248" t="s">
        <v>175</v>
      </c>
      <c r="H204" s="249">
        <v>3.6000000000000001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0.047</v>
      </c>
      <c r="T204" s="256">
        <f>S204*H204</f>
        <v>0.16920000000000002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176</v>
      </c>
      <c r="AT204" s="257" t="s">
        <v>172</v>
      </c>
      <c r="AU204" s="257" t="s">
        <v>91</v>
      </c>
      <c r="AY204" s="17" t="s">
        <v>169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176</v>
      </c>
      <c r="BM204" s="257" t="s">
        <v>320</v>
      </c>
    </row>
    <row r="205" s="13" customFormat="1">
      <c r="A205" s="13"/>
      <c r="B205" s="259"/>
      <c r="C205" s="260"/>
      <c r="D205" s="261" t="s">
        <v>178</v>
      </c>
      <c r="E205" s="262" t="s">
        <v>1</v>
      </c>
      <c r="F205" s="263" t="s">
        <v>321</v>
      </c>
      <c r="G205" s="260"/>
      <c r="H205" s="264">
        <v>3.6000000000000001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178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169</v>
      </c>
    </row>
    <row r="206" s="2" customFormat="1" ht="21.75" customHeight="1">
      <c r="A206" s="38"/>
      <c r="B206" s="39"/>
      <c r="C206" s="245" t="s">
        <v>322</v>
      </c>
      <c r="D206" s="245" t="s">
        <v>172</v>
      </c>
      <c r="E206" s="246" t="s">
        <v>323</v>
      </c>
      <c r="F206" s="247" t="s">
        <v>324</v>
      </c>
      <c r="G206" s="248" t="s">
        <v>189</v>
      </c>
      <c r="H206" s="249">
        <v>175.74000000000001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0.012</v>
      </c>
      <c r="T206" s="256">
        <f>S206*H206</f>
        <v>2.1088800000000001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176</v>
      </c>
      <c r="AT206" s="257" t="s">
        <v>172</v>
      </c>
      <c r="AU206" s="257" t="s">
        <v>91</v>
      </c>
      <c r="AY206" s="17" t="s">
        <v>169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176</v>
      </c>
      <c r="BM206" s="257" t="s">
        <v>325</v>
      </c>
    </row>
    <row r="207" s="13" customFormat="1">
      <c r="A207" s="13"/>
      <c r="B207" s="259"/>
      <c r="C207" s="260"/>
      <c r="D207" s="261" t="s">
        <v>178</v>
      </c>
      <c r="E207" s="262" t="s">
        <v>103</v>
      </c>
      <c r="F207" s="263" t="s">
        <v>326</v>
      </c>
      <c r="G207" s="260"/>
      <c r="H207" s="264">
        <v>87.870000000000005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178</v>
      </c>
      <c r="AU207" s="270" t="s">
        <v>91</v>
      </c>
      <c r="AV207" s="13" t="s">
        <v>91</v>
      </c>
      <c r="AW207" s="13" t="s">
        <v>32</v>
      </c>
      <c r="AX207" s="13" t="s">
        <v>76</v>
      </c>
      <c r="AY207" s="270" t="s">
        <v>169</v>
      </c>
    </row>
    <row r="208" s="13" customFormat="1">
      <c r="A208" s="13"/>
      <c r="B208" s="259"/>
      <c r="C208" s="260"/>
      <c r="D208" s="261" t="s">
        <v>178</v>
      </c>
      <c r="E208" s="262" t="s">
        <v>1</v>
      </c>
      <c r="F208" s="263" t="s">
        <v>238</v>
      </c>
      <c r="G208" s="260"/>
      <c r="H208" s="264">
        <v>175.74000000000001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178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169</v>
      </c>
    </row>
    <row r="209" s="2" customFormat="1" ht="21.75" customHeight="1">
      <c r="A209" s="38"/>
      <c r="B209" s="39"/>
      <c r="C209" s="245" t="s">
        <v>327</v>
      </c>
      <c r="D209" s="245" t="s">
        <v>172</v>
      </c>
      <c r="E209" s="246" t="s">
        <v>328</v>
      </c>
      <c r="F209" s="247" t="s">
        <v>329</v>
      </c>
      <c r="G209" s="248" t="s">
        <v>189</v>
      </c>
      <c r="H209" s="249">
        <v>636.351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0.025000000000000001</v>
      </c>
      <c r="T209" s="256">
        <f>S209*H209</f>
        <v>15.908775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176</v>
      </c>
      <c r="AT209" s="257" t="s">
        <v>172</v>
      </c>
      <c r="AU209" s="257" t="s">
        <v>91</v>
      </c>
      <c r="AY209" s="17" t="s">
        <v>169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176</v>
      </c>
      <c r="BM209" s="257" t="s">
        <v>330</v>
      </c>
    </row>
    <row r="210" s="13" customFormat="1">
      <c r="A210" s="13"/>
      <c r="B210" s="259"/>
      <c r="C210" s="260"/>
      <c r="D210" s="261" t="s">
        <v>178</v>
      </c>
      <c r="E210" s="262" t="s">
        <v>119</v>
      </c>
      <c r="F210" s="263" t="s">
        <v>331</v>
      </c>
      <c r="G210" s="260"/>
      <c r="H210" s="264">
        <v>417.89999999999998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178</v>
      </c>
      <c r="AU210" s="270" t="s">
        <v>91</v>
      </c>
      <c r="AV210" s="13" t="s">
        <v>91</v>
      </c>
      <c r="AW210" s="13" t="s">
        <v>32</v>
      </c>
      <c r="AX210" s="13" t="s">
        <v>76</v>
      </c>
      <c r="AY210" s="270" t="s">
        <v>169</v>
      </c>
    </row>
    <row r="211" s="13" customFormat="1">
      <c r="A211" s="13"/>
      <c r="B211" s="259"/>
      <c r="C211" s="260"/>
      <c r="D211" s="261" t="s">
        <v>178</v>
      </c>
      <c r="E211" s="262" t="s">
        <v>107</v>
      </c>
      <c r="F211" s="263" t="s">
        <v>332</v>
      </c>
      <c r="G211" s="260"/>
      <c r="H211" s="264">
        <v>636.351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178</v>
      </c>
      <c r="AU211" s="270" t="s">
        <v>91</v>
      </c>
      <c r="AV211" s="13" t="s">
        <v>91</v>
      </c>
      <c r="AW211" s="13" t="s">
        <v>32</v>
      </c>
      <c r="AX211" s="13" t="s">
        <v>76</v>
      </c>
      <c r="AY211" s="270" t="s">
        <v>169</v>
      </c>
    </row>
    <row r="212" s="13" customFormat="1">
      <c r="A212" s="13"/>
      <c r="B212" s="259"/>
      <c r="C212" s="260"/>
      <c r="D212" s="261" t="s">
        <v>178</v>
      </c>
      <c r="E212" s="262" t="s">
        <v>1</v>
      </c>
      <c r="F212" s="263" t="s">
        <v>107</v>
      </c>
      <c r="G212" s="260"/>
      <c r="H212" s="264">
        <v>636.351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178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169</v>
      </c>
    </row>
    <row r="213" s="12" customFormat="1" ht="22.8" customHeight="1">
      <c r="A213" s="12"/>
      <c r="B213" s="229"/>
      <c r="C213" s="230"/>
      <c r="D213" s="231" t="s">
        <v>75</v>
      </c>
      <c r="E213" s="243" t="s">
        <v>333</v>
      </c>
      <c r="F213" s="243" t="s">
        <v>334</v>
      </c>
      <c r="G213" s="230"/>
      <c r="H213" s="230"/>
      <c r="I213" s="233"/>
      <c r="J213" s="244">
        <f>BK213</f>
        <v>0</v>
      </c>
      <c r="K213" s="230"/>
      <c r="L213" s="235"/>
      <c r="M213" s="236"/>
      <c r="N213" s="237"/>
      <c r="O213" s="237"/>
      <c r="P213" s="238">
        <f>SUM(P214:P223)</f>
        <v>0</v>
      </c>
      <c r="Q213" s="237"/>
      <c r="R213" s="238">
        <f>SUM(R214:R223)</f>
        <v>0</v>
      </c>
      <c r="S213" s="237"/>
      <c r="T213" s="239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0" t="s">
        <v>84</v>
      </c>
      <c r="AT213" s="241" t="s">
        <v>75</v>
      </c>
      <c r="AU213" s="241" t="s">
        <v>84</v>
      </c>
      <c r="AY213" s="240" t="s">
        <v>169</v>
      </c>
      <c r="BK213" s="242">
        <f>SUM(BK214:BK223)</f>
        <v>0</v>
      </c>
    </row>
    <row r="214" s="2" customFormat="1" ht="16.5" customHeight="1">
      <c r="A214" s="38"/>
      <c r="B214" s="39"/>
      <c r="C214" s="245" t="s">
        <v>335</v>
      </c>
      <c r="D214" s="245" t="s">
        <v>172</v>
      </c>
      <c r="E214" s="246" t="s">
        <v>336</v>
      </c>
      <c r="F214" s="247" t="s">
        <v>337</v>
      </c>
      <c r="G214" s="248" t="s">
        <v>183</v>
      </c>
      <c r="H214" s="249">
        <v>88.242000000000004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176</v>
      </c>
      <c r="AT214" s="257" t="s">
        <v>172</v>
      </c>
      <c r="AU214" s="257" t="s">
        <v>91</v>
      </c>
      <c r="AY214" s="17" t="s">
        <v>169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176</v>
      </c>
      <c r="BM214" s="257" t="s">
        <v>338</v>
      </c>
    </row>
    <row r="215" s="2" customFormat="1" ht="21.75" customHeight="1">
      <c r="A215" s="38"/>
      <c r="B215" s="39"/>
      <c r="C215" s="245" t="s">
        <v>339</v>
      </c>
      <c r="D215" s="245" t="s">
        <v>172</v>
      </c>
      <c r="E215" s="246" t="s">
        <v>340</v>
      </c>
      <c r="F215" s="247" t="s">
        <v>341</v>
      </c>
      <c r="G215" s="248" t="s">
        <v>183</v>
      </c>
      <c r="H215" s="249">
        <v>88.242000000000004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176</v>
      </c>
      <c r="AT215" s="257" t="s">
        <v>172</v>
      </c>
      <c r="AU215" s="257" t="s">
        <v>91</v>
      </c>
      <c r="AY215" s="17" t="s">
        <v>169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176</v>
      </c>
      <c r="BM215" s="257" t="s">
        <v>342</v>
      </c>
    </row>
    <row r="216" s="2" customFormat="1" ht="21.75" customHeight="1">
      <c r="A216" s="38"/>
      <c r="B216" s="39"/>
      <c r="C216" s="245" t="s">
        <v>343</v>
      </c>
      <c r="D216" s="245" t="s">
        <v>172</v>
      </c>
      <c r="E216" s="246" t="s">
        <v>344</v>
      </c>
      <c r="F216" s="247" t="s">
        <v>345</v>
      </c>
      <c r="G216" s="248" t="s">
        <v>183</v>
      </c>
      <c r="H216" s="249">
        <v>705.93600000000004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176</v>
      </c>
      <c r="AT216" s="257" t="s">
        <v>172</v>
      </c>
      <c r="AU216" s="257" t="s">
        <v>91</v>
      </c>
      <c r="AY216" s="17" t="s">
        <v>169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176</v>
      </c>
      <c r="BM216" s="257" t="s">
        <v>346</v>
      </c>
    </row>
    <row r="217" s="13" customFormat="1">
      <c r="A217" s="13"/>
      <c r="B217" s="259"/>
      <c r="C217" s="260"/>
      <c r="D217" s="261" t="s">
        <v>178</v>
      </c>
      <c r="E217" s="260"/>
      <c r="F217" s="263" t="s">
        <v>347</v>
      </c>
      <c r="G217" s="260"/>
      <c r="H217" s="264">
        <v>705.93600000000004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178</v>
      </c>
      <c r="AU217" s="270" t="s">
        <v>91</v>
      </c>
      <c r="AV217" s="13" t="s">
        <v>91</v>
      </c>
      <c r="AW217" s="13" t="s">
        <v>4</v>
      </c>
      <c r="AX217" s="13" t="s">
        <v>84</v>
      </c>
      <c r="AY217" s="270" t="s">
        <v>169</v>
      </c>
    </row>
    <row r="218" s="2" customFormat="1" ht="21.75" customHeight="1">
      <c r="A218" s="38"/>
      <c r="B218" s="39"/>
      <c r="C218" s="245" t="s">
        <v>348</v>
      </c>
      <c r="D218" s="245" t="s">
        <v>172</v>
      </c>
      <c r="E218" s="246" t="s">
        <v>349</v>
      </c>
      <c r="F218" s="247" t="s">
        <v>350</v>
      </c>
      <c r="G218" s="248" t="s">
        <v>183</v>
      </c>
      <c r="H218" s="249">
        <v>5.1630000000000003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176</v>
      </c>
      <c r="AT218" s="257" t="s">
        <v>172</v>
      </c>
      <c r="AU218" s="257" t="s">
        <v>91</v>
      </c>
      <c r="AY218" s="17" t="s">
        <v>169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176</v>
      </c>
      <c r="BM218" s="257" t="s">
        <v>351</v>
      </c>
    </row>
    <row r="219" s="13" customFormat="1">
      <c r="A219" s="13"/>
      <c r="B219" s="259"/>
      <c r="C219" s="260"/>
      <c r="D219" s="261" t="s">
        <v>178</v>
      </c>
      <c r="E219" s="262" t="s">
        <v>1</v>
      </c>
      <c r="F219" s="263" t="s">
        <v>352</v>
      </c>
      <c r="G219" s="260"/>
      <c r="H219" s="264">
        <v>5.1630000000000003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178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169</v>
      </c>
    </row>
    <row r="220" s="2" customFormat="1" ht="21.75" customHeight="1">
      <c r="A220" s="38"/>
      <c r="B220" s="39"/>
      <c r="C220" s="245" t="s">
        <v>353</v>
      </c>
      <c r="D220" s="245" t="s">
        <v>172</v>
      </c>
      <c r="E220" s="246" t="s">
        <v>354</v>
      </c>
      <c r="F220" s="247" t="s">
        <v>355</v>
      </c>
      <c r="G220" s="248" t="s">
        <v>183</v>
      </c>
      <c r="H220" s="249">
        <v>59.372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176</v>
      </c>
      <c r="AT220" s="257" t="s">
        <v>172</v>
      </c>
      <c r="AU220" s="257" t="s">
        <v>91</v>
      </c>
      <c r="AY220" s="17" t="s">
        <v>169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176</v>
      </c>
      <c r="BM220" s="257" t="s">
        <v>356</v>
      </c>
    </row>
    <row r="221" s="13" customFormat="1">
      <c r="A221" s="13"/>
      <c r="B221" s="259"/>
      <c r="C221" s="260"/>
      <c r="D221" s="261" t="s">
        <v>178</v>
      </c>
      <c r="E221" s="262" t="s">
        <v>1</v>
      </c>
      <c r="F221" s="263" t="s">
        <v>357</v>
      </c>
      <c r="G221" s="260"/>
      <c r="H221" s="264">
        <v>59.372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178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169</v>
      </c>
    </row>
    <row r="222" s="2" customFormat="1" ht="21.75" customHeight="1">
      <c r="A222" s="38"/>
      <c r="B222" s="39"/>
      <c r="C222" s="245" t="s">
        <v>358</v>
      </c>
      <c r="D222" s="245" t="s">
        <v>172</v>
      </c>
      <c r="E222" s="246" t="s">
        <v>359</v>
      </c>
      <c r="F222" s="247" t="s">
        <v>360</v>
      </c>
      <c r="G222" s="248" t="s">
        <v>183</v>
      </c>
      <c r="H222" s="249">
        <v>23.706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176</v>
      </c>
      <c r="AT222" s="257" t="s">
        <v>172</v>
      </c>
      <c r="AU222" s="257" t="s">
        <v>91</v>
      </c>
      <c r="AY222" s="17" t="s">
        <v>169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176</v>
      </c>
      <c r="BM222" s="257" t="s">
        <v>361</v>
      </c>
    </row>
    <row r="223" s="13" customFormat="1">
      <c r="A223" s="13"/>
      <c r="B223" s="259"/>
      <c r="C223" s="260"/>
      <c r="D223" s="261" t="s">
        <v>178</v>
      </c>
      <c r="E223" s="262" t="s">
        <v>1</v>
      </c>
      <c r="F223" s="263" t="s">
        <v>362</v>
      </c>
      <c r="G223" s="260"/>
      <c r="H223" s="264">
        <v>23.706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178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169</v>
      </c>
    </row>
    <row r="224" s="12" customFormat="1" ht="22.8" customHeight="1">
      <c r="A224" s="12"/>
      <c r="B224" s="229"/>
      <c r="C224" s="230"/>
      <c r="D224" s="231" t="s">
        <v>75</v>
      </c>
      <c r="E224" s="243" t="s">
        <v>363</v>
      </c>
      <c r="F224" s="243" t="s">
        <v>364</v>
      </c>
      <c r="G224" s="230"/>
      <c r="H224" s="230"/>
      <c r="I224" s="233"/>
      <c r="J224" s="244">
        <f>BK224</f>
        <v>0</v>
      </c>
      <c r="K224" s="230"/>
      <c r="L224" s="235"/>
      <c r="M224" s="236"/>
      <c r="N224" s="237"/>
      <c r="O224" s="237"/>
      <c r="P224" s="238">
        <f>P225</f>
        <v>0</v>
      </c>
      <c r="Q224" s="237"/>
      <c r="R224" s="238">
        <f>R225</f>
        <v>0</v>
      </c>
      <c r="S224" s="237"/>
      <c r="T224" s="239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40" t="s">
        <v>84</v>
      </c>
      <c r="AT224" s="241" t="s">
        <v>75</v>
      </c>
      <c r="AU224" s="241" t="s">
        <v>84</v>
      </c>
      <c r="AY224" s="240" t="s">
        <v>169</v>
      </c>
      <c r="BK224" s="242">
        <f>BK225</f>
        <v>0</v>
      </c>
    </row>
    <row r="225" s="2" customFormat="1" ht="16.5" customHeight="1">
      <c r="A225" s="38"/>
      <c r="B225" s="39"/>
      <c r="C225" s="245" t="s">
        <v>365</v>
      </c>
      <c r="D225" s="245" t="s">
        <v>172</v>
      </c>
      <c r="E225" s="246" t="s">
        <v>366</v>
      </c>
      <c r="F225" s="247" t="s">
        <v>367</v>
      </c>
      <c r="G225" s="248" t="s">
        <v>183</v>
      </c>
      <c r="H225" s="249">
        <v>40.759999999999998</v>
      </c>
      <c r="I225" s="250"/>
      <c r="J225" s="251">
        <f>ROUND(I225*H225,2)</f>
        <v>0</v>
      </c>
      <c r="K225" s="252"/>
      <c r="L225" s="44"/>
      <c r="M225" s="253" t="s">
        <v>1</v>
      </c>
      <c r="N225" s="254" t="s">
        <v>42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176</v>
      </c>
      <c r="AT225" s="257" t="s">
        <v>172</v>
      </c>
      <c r="AU225" s="257" t="s">
        <v>91</v>
      </c>
      <c r="AY225" s="17" t="s">
        <v>169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176</v>
      </c>
      <c r="BM225" s="257" t="s">
        <v>368</v>
      </c>
    </row>
    <row r="226" s="12" customFormat="1" ht="25.92" customHeight="1">
      <c r="A226" s="12"/>
      <c r="B226" s="229"/>
      <c r="C226" s="230"/>
      <c r="D226" s="231" t="s">
        <v>75</v>
      </c>
      <c r="E226" s="232" t="s">
        <v>369</v>
      </c>
      <c r="F226" s="232" t="s">
        <v>370</v>
      </c>
      <c r="G226" s="230"/>
      <c r="H226" s="230"/>
      <c r="I226" s="233"/>
      <c r="J226" s="234">
        <f>BK226</f>
        <v>0</v>
      </c>
      <c r="K226" s="230"/>
      <c r="L226" s="235"/>
      <c r="M226" s="236"/>
      <c r="N226" s="237"/>
      <c r="O226" s="237"/>
      <c r="P226" s="238">
        <f>P227+P229+P244+P262</f>
        <v>0</v>
      </c>
      <c r="Q226" s="237"/>
      <c r="R226" s="238">
        <f>R227+R229+R244+R262</f>
        <v>1.94539018</v>
      </c>
      <c r="S226" s="237"/>
      <c r="T226" s="239">
        <f>T227+T229+T244+T262</f>
        <v>1.5840000000000001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91</v>
      </c>
      <c r="AT226" s="241" t="s">
        <v>75</v>
      </c>
      <c r="AU226" s="241" t="s">
        <v>76</v>
      </c>
      <c r="AY226" s="240" t="s">
        <v>169</v>
      </c>
      <c r="BK226" s="242">
        <f>BK227+BK229+BK244+BK262</f>
        <v>0</v>
      </c>
    </row>
    <row r="227" s="12" customFormat="1" ht="22.8" customHeight="1">
      <c r="A227" s="12"/>
      <c r="B227" s="229"/>
      <c r="C227" s="230"/>
      <c r="D227" s="231" t="s">
        <v>75</v>
      </c>
      <c r="E227" s="243" t="s">
        <v>371</v>
      </c>
      <c r="F227" s="243" t="s">
        <v>372</v>
      </c>
      <c r="G227" s="230"/>
      <c r="H227" s="230"/>
      <c r="I227" s="233"/>
      <c r="J227" s="244">
        <f>BK227</f>
        <v>0</v>
      </c>
      <c r="K227" s="230"/>
      <c r="L227" s="235"/>
      <c r="M227" s="236"/>
      <c r="N227" s="237"/>
      <c r="O227" s="237"/>
      <c r="P227" s="238">
        <f>P228</f>
        <v>0</v>
      </c>
      <c r="Q227" s="237"/>
      <c r="R227" s="238">
        <f>R228</f>
        <v>0</v>
      </c>
      <c r="S227" s="237"/>
      <c r="T227" s="239">
        <f>T228</f>
        <v>0.59999999999999998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40" t="s">
        <v>91</v>
      </c>
      <c r="AT227" s="241" t="s">
        <v>75</v>
      </c>
      <c r="AU227" s="241" t="s">
        <v>84</v>
      </c>
      <c r="AY227" s="240" t="s">
        <v>169</v>
      </c>
      <c r="BK227" s="242">
        <f>BK228</f>
        <v>0</v>
      </c>
    </row>
    <row r="228" s="2" customFormat="1" ht="21.75" customHeight="1">
      <c r="A228" s="38"/>
      <c r="B228" s="39"/>
      <c r="C228" s="245" t="s">
        <v>373</v>
      </c>
      <c r="D228" s="245" t="s">
        <v>172</v>
      </c>
      <c r="E228" s="246" t="s">
        <v>374</v>
      </c>
      <c r="F228" s="247" t="s">
        <v>375</v>
      </c>
      <c r="G228" s="248" t="s">
        <v>376</v>
      </c>
      <c r="H228" s="249">
        <v>1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42</v>
      </c>
      <c r="O228" s="91"/>
      <c r="P228" s="255">
        <f>O228*H228</f>
        <v>0</v>
      </c>
      <c r="Q228" s="255">
        <v>0</v>
      </c>
      <c r="R228" s="255">
        <f>Q228*H228</f>
        <v>0</v>
      </c>
      <c r="S228" s="255">
        <v>0.59999999999999998</v>
      </c>
      <c r="T228" s="256">
        <f>S228*H228</f>
        <v>0.59999999999999998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256</v>
      </c>
      <c r="AT228" s="257" t="s">
        <v>172</v>
      </c>
      <c r="AU228" s="257" t="s">
        <v>91</v>
      </c>
      <c r="AY228" s="17" t="s">
        <v>169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256</v>
      </c>
      <c r="BM228" s="257" t="s">
        <v>377</v>
      </c>
    </row>
    <row r="229" s="12" customFormat="1" ht="22.8" customHeight="1">
      <c r="A229" s="12"/>
      <c r="B229" s="229"/>
      <c r="C229" s="230"/>
      <c r="D229" s="231" t="s">
        <v>75</v>
      </c>
      <c r="E229" s="243" t="s">
        <v>378</v>
      </c>
      <c r="F229" s="243" t="s">
        <v>379</v>
      </c>
      <c r="G229" s="230"/>
      <c r="H229" s="230"/>
      <c r="I229" s="233"/>
      <c r="J229" s="244">
        <f>BK229</f>
        <v>0</v>
      </c>
      <c r="K229" s="230"/>
      <c r="L229" s="235"/>
      <c r="M229" s="236"/>
      <c r="N229" s="237"/>
      <c r="O229" s="237"/>
      <c r="P229" s="238">
        <f>SUM(P230:P243)</f>
        <v>0</v>
      </c>
      <c r="Q229" s="237"/>
      <c r="R229" s="238">
        <f>SUM(R230:R243)</f>
        <v>0.35793000000000003</v>
      </c>
      <c r="S229" s="237"/>
      <c r="T229" s="239">
        <f>SUM(T230:T243)</f>
        <v>0.98399999999999999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0" t="s">
        <v>91</v>
      </c>
      <c r="AT229" s="241" t="s">
        <v>75</v>
      </c>
      <c r="AU229" s="241" t="s">
        <v>84</v>
      </c>
      <c r="AY229" s="240" t="s">
        <v>169</v>
      </c>
      <c r="BK229" s="242">
        <f>SUM(BK230:BK243)</f>
        <v>0</v>
      </c>
    </row>
    <row r="230" s="2" customFormat="1" ht="21.75" customHeight="1">
      <c r="A230" s="38"/>
      <c r="B230" s="39"/>
      <c r="C230" s="245" t="s">
        <v>380</v>
      </c>
      <c r="D230" s="245" t="s">
        <v>172</v>
      </c>
      <c r="E230" s="246" t="s">
        <v>381</v>
      </c>
      <c r="F230" s="247" t="s">
        <v>382</v>
      </c>
      <c r="G230" s="248" t="s">
        <v>264</v>
      </c>
      <c r="H230" s="249">
        <v>19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42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256</v>
      </c>
      <c r="AT230" s="257" t="s">
        <v>172</v>
      </c>
      <c r="AU230" s="257" t="s">
        <v>91</v>
      </c>
      <c r="AY230" s="17" t="s">
        <v>169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256</v>
      </c>
      <c r="BM230" s="257" t="s">
        <v>383</v>
      </c>
    </row>
    <row r="231" s="13" customFormat="1">
      <c r="A231" s="13"/>
      <c r="B231" s="259"/>
      <c r="C231" s="260"/>
      <c r="D231" s="261" t="s">
        <v>178</v>
      </c>
      <c r="E231" s="262" t="s">
        <v>123</v>
      </c>
      <c r="F231" s="263" t="s">
        <v>384</v>
      </c>
      <c r="G231" s="260"/>
      <c r="H231" s="264">
        <v>19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178</v>
      </c>
      <c r="AU231" s="270" t="s">
        <v>91</v>
      </c>
      <c r="AV231" s="13" t="s">
        <v>91</v>
      </c>
      <c r="AW231" s="13" t="s">
        <v>32</v>
      </c>
      <c r="AX231" s="13" t="s">
        <v>84</v>
      </c>
      <c r="AY231" s="270" t="s">
        <v>169</v>
      </c>
    </row>
    <row r="232" s="2" customFormat="1" ht="21.75" customHeight="1">
      <c r="A232" s="38"/>
      <c r="B232" s="39"/>
      <c r="C232" s="282" t="s">
        <v>385</v>
      </c>
      <c r="D232" s="282" t="s">
        <v>223</v>
      </c>
      <c r="E232" s="283" t="s">
        <v>386</v>
      </c>
      <c r="F232" s="284" t="s">
        <v>387</v>
      </c>
      <c r="G232" s="285" t="s">
        <v>264</v>
      </c>
      <c r="H232" s="286">
        <v>17</v>
      </c>
      <c r="I232" s="287"/>
      <c r="J232" s="288">
        <f>ROUND(I232*H232,2)</f>
        <v>0</v>
      </c>
      <c r="K232" s="289"/>
      <c r="L232" s="290"/>
      <c r="M232" s="291" t="s">
        <v>1</v>
      </c>
      <c r="N232" s="292" t="s">
        <v>42</v>
      </c>
      <c r="O232" s="91"/>
      <c r="P232" s="255">
        <f>O232*H232</f>
        <v>0</v>
      </c>
      <c r="Q232" s="255">
        <v>0.016</v>
      </c>
      <c r="R232" s="255">
        <f>Q232*H232</f>
        <v>0.27200000000000002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335</v>
      </c>
      <c r="AT232" s="257" t="s">
        <v>223</v>
      </c>
      <c r="AU232" s="257" t="s">
        <v>91</v>
      </c>
      <c r="AY232" s="17" t="s">
        <v>169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256</v>
      </c>
      <c r="BM232" s="257" t="s">
        <v>388</v>
      </c>
    </row>
    <row r="233" s="13" customFormat="1">
      <c r="A233" s="13"/>
      <c r="B233" s="259"/>
      <c r="C233" s="260"/>
      <c r="D233" s="261" t="s">
        <v>178</v>
      </c>
      <c r="E233" s="262" t="s">
        <v>1</v>
      </c>
      <c r="F233" s="263" t="s">
        <v>389</v>
      </c>
      <c r="G233" s="260"/>
      <c r="H233" s="264">
        <v>17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178</v>
      </c>
      <c r="AU233" s="270" t="s">
        <v>91</v>
      </c>
      <c r="AV233" s="13" t="s">
        <v>91</v>
      </c>
      <c r="AW233" s="13" t="s">
        <v>32</v>
      </c>
      <c r="AX233" s="13" t="s">
        <v>84</v>
      </c>
      <c r="AY233" s="270" t="s">
        <v>169</v>
      </c>
    </row>
    <row r="234" s="2" customFormat="1" ht="21.75" customHeight="1">
      <c r="A234" s="38"/>
      <c r="B234" s="39"/>
      <c r="C234" s="282" t="s">
        <v>390</v>
      </c>
      <c r="D234" s="282" t="s">
        <v>223</v>
      </c>
      <c r="E234" s="283" t="s">
        <v>391</v>
      </c>
      <c r="F234" s="284" t="s">
        <v>392</v>
      </c>
      <c r="G234" s="285" t="s">
        <v>264</v>
      </c>
      <c r="H234" s="286">
        <v>2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42</v>
      </c>
      <c r="O234" s="91"/>
      <c r="P234" s="255">
        <f>O234*H234</f>
        <v>0</v>
      </c>
      <c r="Q234" s="255">
        <v>0.0195</v>
      </c>
      <c r="R234" s="255">
        <f>Q234*H234</f>
        <v>0.039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335</v>
      </c>
      <c r="AT234" s="257" t="s">
        <v>223</v>
      </c>
      <c r="AU234" s="257" t="s">
        <v>91</v>
      </c>
      <c r="AY234" s="17" t="s">
        <v>169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256</v>
      </c>
      <c r="BM234" s="257" t="s">
        <v>393</v>
      </c>
    </row>
    <row r="235" s="2" customFormat="1" ht="16.5" customHeight="1">
      <c r="A235" s="38"/>
      <c r="B235" s="39"/>
      <c r="C235" s="282" t="s">
        <v>394</v>
      </c>
      <c r="D235" s="282" t="s">
        <v>223</v>
      </c>
      <c r="E235" s="283" t="s">
        <v>395</v>
      </c>
      <c r="F235" s="284" t="s">
        <v>396</v>
      </c>
      <c r="G235" s="285" t="s">
        <v>264</v>
      </c>
      <c r="H235" s="286">
        <v>19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42</v>
      </c>
      <c r="O235" s="91"/>
      <c r="P235" s="255">
        <f>O235*H235</f>
        <v>0</v>
      </c>
      <c r="Q235" s="255">
        <v>0.0022000000000000001</v>
      </c>
      <c r="R235" s="255">
        <f>Q235*H235</f>
        <v>0.041800000000000004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335</v>
      </c>
      <c r="AT235" s="257" t="s">
        <v>223</v>
      </c>
      <c r="AU235" s="257" t="s">
        <v>91</v>
      </c>
      <c r="AY235" s="17" t="s">
        <v>169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397</v>
      </c>
    </row>
    <row r="236" s="13" customFormat="1">
      <c r="A236" s="13"/>
      <c r="B236" s="259"/>
      <c r="C236" s="260"/>
      <c r="D236" s="261" t="s">
        <v>178</v>
      </c>
      <c r="E236" s="262" t="s">
        <v>1</v>
      </c>
      <c r="F236" s="263" t="s">
        <v>123</v>
      </c>
      <c r="G236" s="260"/>
      <c r="H236" s="264">
        <v>19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178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169</v>
      </c>
    </row>
    <row r="237" s="2" customFormat="1" ht="16.5" customHeight="1">
      <c r="A237" s="38"/>
      <c r="B237" s="39"/>
      <c r="C237" s="282" t="s">
        <v>398</v>
      </c>
      <c r="D237" s="282" t="s">
        <v>223</v>
      </c>
      <c r="E237" s="283" t="s">
        <v>399</v>
      </c>
      <c r="F237" s="284" t="s">
        <v>400</v>
      </c>
      <c r="G237" s="285" t="s">
        <v>401</v>
      </c>
      <c r="H237" s="286">
        <v>0.56999999999999995</v>
      </c>
      <c r="I237" s="287"/>
      <c r="J237" s="288">
        <f>ROUND(I237*H237,2)</f>
        <v>0</v>
      </c>
      <c r="K237" s="289"/>
      <c r="L237" s="290"/>
      <c r="M237" s="291" t="s">
        <v>1</v>
      </c>
      <c r="N237" s="292" t="s">
        <v>42</v>
      </c>
      <c r="O237" s="91"/>
      <c r="P237" s="255">
        <f>O237*H237</f>
        <v>0</v>
      </c>
      <c r="Q237" s="255">
        <v>0.0040000000000000001</v>
      </c>
      <c r="R237" s="255">
        <f>Q237*H237</f>
        <v>0.0022799999999999999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335</v>
      </c>
      <c r="AT237" s="257" t="s">
        <v>223</v>
      </c>
      <c r="AU237" s="257" t="s">
        <v>91</v>
      </c>
      <c r="AY237" s="17" t="s">
        <v>169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402</v>
      </c>
    </row>
    <row r="238" s="13" customFormat="1">
      <c r="A238" s="13"/>
      <c r="B238" s="259"/>
      <c r="C238" s="260"/>
      <c r="D238" s="261" t="s">
        <v>178</v>
      </c>
      <c r="E238" s="262" t="s">
        <v>1</v>
      </c>
      <c r="F238" s="263" t="s">
        <v>403</v>
      </c>
      <c r="G238" s="260"/>
      <c r="H238" s="264">
        <v>0.56999999999999995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178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169</v>
      </c>
    </row>
    <row r="239" s="2" customFormat="1" ht="16.5" customHeight="1">
      <c r="A239" s="38"/>
      <c r="B239" s="39"/>
      <c r="C239" s="282" t="s">
        <v>404</v>
      </c>
      <c r="D239" s="282" t="s">
        <v>223</v>
      </c>
      <c r="E239" s="283" t="s">
        <v>405</v>
      </c>
      <c r="F239" s="284" t="s">
        <v>406</v>
      </c>
      <c r="G239" s="285" t="s">
        <v>264</v>
      </c>
      <c r="H239" s="286">
        <v>19</v>
      </c>
      <c r="I239" s="287"/>
      <c r="J239" s="288">
        <f>ROUND(I239*H239,2)</f>
        <v>0</v>
      </c>
      <c r="K239" s="289"/>
      <c r="L239" s="290"/>
      <c r="M239" s="291" t="s">
        <v>1</v>
      </c>
      <c r="N239" s="292" t="s">
        <v>42</v>
      </c>
      <c r="O239" s="91"/>
      <c r="P239" s="255">
        <f>O239*H239</f>
        <v>0</v>
      </c>
      <c r="Q239" s="255">
        <v>0.00014999999999999999</v>
      </c>
      <c r="R239" s="255">
        <f>Q239*H239</f>
        <v>0.0028499999999999997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335</v>
      </c>
      <c r="AT239" s="257" t="s">
        <v>223</v>
      </c>
      <c r="AU239" s="257" t="s">
        <v>91</v>
      </c>
      <c r="AY239" s="17" t="s">
        <v>169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407</v>
      </c>
    </row>
    <row r="240" s="13" customFormat="1">
      <c r="A240" s="13"/>
      <c r="B240" s="259"/>
      <c r="C240" s="260"/>
      <c r="D240" s="261" t="s">
        <v>178</v>
      </c>
      <c r="E240" s="262" t="s">
        <v>1</v>
      </c>
      <c r="F240" s="263" t="s">
        <v>123</v>
      </c>
      <c r="G240" s="260"/>
      <c r="H240" s="264">
        <v>19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178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169</v>
      </c>
    </row>
    <row r="241" s="2" customFormat="1" ht="21.75" customHeight="1">
      <c r="A241" s="38"/>
      <c r="B241" s="39"/>
      <c r="C241" s="245" t="s">
        <v>408</v>
      </c>
      <c r="D241" s="245" t="s">
        <v>172</v>
      </c>
      <c r="E241" s="246" t="s">
        <v>409</v>
      </c>
      <c r="F241" s="247" t="s">
        <v>410</v>
      </c>
      <c r="G241" s="248" t="s">
        <v>264</v>
      </c>
      <c r="H241" s="249">
        <v>41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0</v>
      </c>
      <c r="R241" s="255">
        <f>Q241*H241</f>
        <v>0</v>
      </c>
      <c r="S241" s="255">
        <v>0.024</v>
      </c>
      <c r="T241" s="256">
        <f>S241*H241</f>
        <v>0.98399999999999999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256</v>
      </c>
      <c r="AT241" s="257" t="s">
        <v>172</v>
      </c>
      <c r="AU241" s="257" t="s">
        <v>91</v>
      </c>
      <c r="AY241" s="17" t="s">
        <v>169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256</v>
      </c>
      <c r="BM241" s="257" t="s">
        <v>411</v>
      </c>
    </row>
    <row r="242" s="13" customFormat="1">
      <c r="A242" s="13"/>
      <c r="B242" s="259"/>
      <c r="C242" s="260"/>
      <c r="D242" s="261" t="s">
        <v>178</v>
      </c>
      <c r="E242" s="262" t="s">
        <v>1</v>
      </c>
      <c r="F242" s="263" t="s">
        <v>385</v>
      </c>
      <c r="G242" s="260"/>
      <c r="H242" s="264">
        <v>41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178</v>
      </c>
      <c r="AU242" s="270" t="s">
        <v>91</v>
      </c>
      <c r="AV242" s="13" t="s">
        <v>91</v>
      </c>
      <c r="AW242" s="13" t="s">
        <v>32</v>
      </c>
      <c r="AX242" s="13" t="s">
        <v>84</v>
      </c>
      <c r="AY242" s="270" t="s">
        <v>169</v>
      </c>
    </row>
    <row r="243" s="2" customFormat="1" ht="21.75" customHeight="1">
      <c r="A243" s="38"/>
      <c r="B243" s="39"/>
      <c r="C243" s="245" t="s">
        <v>412</v>
      </c>
      <c r="D243" s="245" t="s">
        <v>172</v>
      </c>
      <c r="E243" s="246" t="s">
        <v>413</v>
      </c>
      <c r="F243" s="247" t="s">
        <v>414</v>
      </c>
      <c r="G243" s="248" t="s">
        <v>183</v>
      </c>
      <c r="H243" s="249">
        <v>0.35799999999999998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0</v>
      </c>
      <c r="R243" s="255">
        <f>Q243*H243</f>
        <v>0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256</v>
      </c>
      <c r="AT243" s="257" t="s">
        <v>172</v>
      </c>
      <c r="AU243" s="257" t="s">
        <v>91</v>
      </c>
      <c r="AY243" s="17" t="s">
        <v>169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256</v>
      </c>
      <c r="BM243" s="257" t="s">
        <v>415</v>
      </c>
    </row>
    <row r="244" s="12" customFormat="1" ht="22.8" customHeight="1">
      <c r="A244" s="12"/>
      <c r="B244" s="229"/>
      <c r="C244" s="230"/>
      <c r="D244" s="231" t="s">
        <v>75</v>
      </c>
      <c r="E244" s="243" t="s">
        <v>416</v>
      </c>
      <c r="F244" s="243" t="s">
        <v>417</v>
      </c>
      <c r="G244" s="230"/>
      <c r="H244" s="230"/>
      <c r="I244" s="233"/>
      <c r="J244" s="244">
        <f>BK244</f>
        <v>0</v>
      </c>
      <c r="K244" s="230"/>
      <c r="L244" s="235"/>
      <c r="M244" s="236"/>
      <c r="N244" s="237"/>
      <c r="O244" s="237"/>
      <c r="P244" s="238">
        <f>SUM(P245:P261)</f>
        <v>0</v>
      </c>
      <c r="Q244" s="237"/>
      <c r="R244" s="238">
        <f>SUM(R245:R261)</f>
        <v>1.4555198399999998</v>
      </c>
      <c r="S244" s="237"/>
      <c r="T244" s="239">
        <f>SUM(T245:T261)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40" t="s">
        <v>91</v>
      </c>
      <c r="AT244" s="241" t="s">
        <v>75</v>
      </c>
      <c r="AU244" s="241" t="s">
        <v>84</v>
      </c>
      <c r="AY244" s="240" t="s">
        <v>169</v>
      </c>
      <c r="BK244" s="242">
        <f>SUM(BK245:BK261)</f>
        <v>0</v>
      </c>
    </row>
    <row r="245" s="2" customFormat="1" ht="21.75" customHeight="1">
      <c r="A245" s="38"/>
      <c r="B245" s="39"/>
      <c r="C245" s="245" t="s">
        <v>418</v>
      </c>
      <c r="D245" s="245" t="s">
        <v>172</v>
      </c>
      <c r="E245" s="246" t="s">
        <v>419</v>
      </c>
      <c r="F245" s="247" t="s">
        <v>420</v>
      </c>
      <c r="G245" s="248" t="s">
        <v>189</v>
      </c>
      <c r="H245" s="249">
        <v>54.399999999999999</v>
      </c>
      <c r="I245" s="250"/>
      <c r="J245" s="251">
        <f>ROUND(I245*H245,2)</f>
        <v>0</v>
      </c>
      <c r="K245" s="252"/>
      <c r="L245" s="44"/>
      <c r="M245" s="253" t="s">
        <v>1</v>
      </c>
      <c r="N245" s="254" t="s">
        <v>42</v>
      </c>
      <c r="O245" s="91"/>
      <c r="P245" s="255">
        <f>O245*H245</f>
        <v>0</v>
      </c>
      <c r="Q245" s="255">
        <v>0.00012999999999999999</v>
      </c>
      <c r="R245" s="255">
        <f>Q245*H245</f>
        <v>0.0070719999999999993</v>
      </c>
      <c r="S245" s="255">
        <v>0</v>
      </c>
      <c r="T245" s="25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57" t="s">
        <v>256</v>
      </c>
      <c r="AT245" s="257" t="s">
        <v>172</v>
      </c>
      <c r="AU245" s="257" t="s">
        <v>91</v>
      </c>
      <c r="AY245" s="17" t="s">
        <v>169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7" t="s">
        <v>91</v>
      </c>
      <c r="BK245" s="258">
        <f>ROUND(I245*H245,2)</f>
        <v>0</v>
      </c>
      <c r="BL245" s="17" t="s">
        <v>256</v>
      </c>
      <c r="BM245" s="257" t="s">
        <v>421</v>
      </c>
    </row>
    <row r="246" s="13" customFormat="1">
      <c r="A246" s="13"/>
      <c r="B246" s="259"/>
      <c r="C246" s="260"/>
      <c r="D246" s="261" t="s">
        <v>178</v>
      </c>
      <c r="E246" s="262" t="s">
        <v>125</v>
      </c>
      <c r="F246" s="263" t="s">
        <v>422</v>
      </c>
      <c r="G246" s="260"/>
      <c r="H246" s="264">
        <v>54.399999999999999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178</v>
      </c>
      <c r="AU246" s="270" t="s">
        <v>91</v>
      </c>
      <c r="AV246" s="13" t="s">
        <v>91</v>
      </c>
      <c r="AW246" s="13" t="s">
        <v>32</v>
      </c>
      <c r="AX246" s="13" t="s">
        <v>84</v>
      </c>
      <c r="AY246" s="270" t="s">
        <v>169</v>
      </c>
    </row>
    <row r="247" s="2" customFormat="1" ht="21.75" customHeight="1">
      <c r="A247" s="38"/>
      <c r="B247" s="39"/>
      <c r="C247" s="245" t="s">
        <v>423</v>
      </c>
      <c r="D247" s="245" t="s">
        <v>172</v>
      </c>
      <c r="E247" s="246" t="s">
        <v>424</v>
      </c>
      <c r="F247" s="247" t="s">
        <v>425</v>
      </c>
      <c r="G247" s="248" t="s">
        <v>189</v>
      </c>
      <c r="H247" s="249">
        <v>54.399999999999999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0.00012</v>
      </c>
      <c r="R247" s="255">
        <f>Q247*H247</f>
        <v>0.0065279999999999999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172</v>
      </c>
      <c r="AU247" s="257" t="s">
        <v>91</v>
      </c>
      <c r="AY247" s="17" t="s">
        <v>169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426</v>
      </c>
    </row>
    <row r="248" s="13" customFormat="1">
      <c r="A248" s="13"/>
      <c r="B248" s="259"/>
      <c r="C248" s="260"/>
      <c r="D248" s="261" t="s">
        <v>178</v>
      </c>
      <c r="E248" s="262" t="s">
        <v>1</v>
      </c>
      <c r="F248" s="263" t="s">
        <v>125</v>
      </c>
      <c r="G248" s="260"/>
      <c r="H248" s="264">
        <v>54.399999999999999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178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169</v>
      </c>
    </row>
    <row r="249" s="2" customFormat="1" ht="16.5" customHeight="1">
      <c r="A249" s="38"/>
      <c r="B249" s="39"/>
      <c r="C249" s="245" t="s">
        <v>427</v>
      </c>
      <c r="D249" s="245" t="s">
        <v>172</v>
      </c>
      <c r="E249" s="246" t="s">
        <v>428</v>
      </c>
      <c r="F249" s="247" t="s">
        <v>429</v>
      </c>
      <c r="G249" s="248" t="s">
        <v>189</v>
      </c>
      <c r="H249" s="249">
        <v>27.359999999999999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6.9999999999999994E-05</v>
      </c>
      <c r="R249" s="255">
        <f>Q249*H249</f>
        <v>0.0019151999999999997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172</v>
      </c>
      <c r="AU249" s="257" t="s">
        <v>91</v>
      </c>
      <c r="AY249" s="17" t="s">
        <v>169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430</v>
      </c>
    </row>
    <row r="250" s="13" customFormat="1">
      <c r="A250" s="13"/>
      <c r="B250" s="259"/>
      <c r="C250" s="260"/>
      <c r="D250" s="261" t="s">
        <v>178</v>
      </c>
      <c r="E250" s="262" t="s">
        <v>127</v>
      </c>
      <c r="F250" s="263" t="s">
        <v>431</v>
      </c>
      <c r="G250" s="260"/>
      <c r="H250" s="264">
        <v>27.359999999999999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178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169</v>
      </c>
    </row>
    <row r="251" s="2" customFormat="1" ht="21.75" customHeight="1">
      <c r="A251" s="38"/>
      <c r="B251" s="39"/>
      <c r="C251" s="245" t="s">
        <v>432</v>
      </c>
      <c r="D251" s="245" t="s">
        <v>172</v>
      </c>
      <c r="E251" s="246" t="s">
        <v>433</v>
      </c>
      <c r="F251" s="247" t="s">
        <v>434</v>
      </c>
      <c r="G251" s="248" t="s">
        <v>189</v>
      </c>
      <c r="H251" s="249">
        <v>27.359999999999999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0.00017000000000000001</v>
      </c>
      <c r="R251" s="255">
        <f>Q251*H251</f>
        <v>0.0046512000000000003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256</v>
      </c>
      <c r="AT251" s="257" t="s">
        <v>172</v>
      </c>
      <c r="AU251" s="257" t="s">
        <v>91</v>
      </c>
      <c r="AY251" s="17" t="s">
        <v>169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256</v>
      </c>
      <c r="BM251" s="257" t="s">
        <v>435</v>
      </c>
    </row>
    <row r="252" s="13" customFormat="1">
      <c r="A252" s="13"/>
      <c r="B252" s="259"/>
      <c r="C252" s="260"/>
      <c r="D252" s="261" t="s">
        <v>178</v>
      </c>
      <c r="E252" s="262" t="s">
        <v>1</v>
      </c>
      <c r="F252" s="263" t="s">
        <v>127</v>
      </c>
      <c r="G252" s="260"/>
      <c r="H252" s="264">
        <v>27.359999999999999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178</v>
      </c>
      <c r="AU252" s="270" t="s">
        <v>91</v>
      </c>
      <c r="AV252" s="13" t="s">
        <v>91</v>
      </c>
      <c r="AW252" s="13" t="s">
        <v>32</v>
      </c>
      <c r="AX252" s="13" t="s">
        <v>76</v>
      </c>
      <c r="AY252" s="270" t="s">
        <v>169</v>
      </c>
    </row>
    <row r="253" s="14" customFormat="1">
      <c r="A253" s="14"/>
      <c r="B253" s="271"/>
      <c r="C253" s="272"/>
      <c r="D253" s="261" t="s">
        <v>178</v>
      </c>
      <c r="E253" s="273" t="s">
        <v>130</v>
      </c>
      <c r="F253" s="274" t="s">
        <v>186</v>
      </c>
      <c r="G253" s="272"/>
      <c r="H253" s="275">
        <v>27.359999999999999</v>
      </c>
      <c r="I253" s="276"/>
      <c r="J253" s="272"/>
      <c r="K253" s="272"/>
      <c r="L253" s="277"/>
      <c r="M253" s="278"/>
      <c r="N253" s="279"/>
      <c r="O253" s="279"/>
      <c r="P253" s="279"/>
      <c r="Q253" s="279"/>
      <c r="R253" s="279"/>
      <c r="S253" s="279"/>
      <c r="T253" s="28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1" t="s">
        <v>178</v>
      </c>
      <c r="AU253" s="281" t="s">
        <v>91</v>
      </c>
      <c r="AV253" s="14" t="s">
        <v>176</v>
      </c>
      <c r="AW253" s="14" t="s">
        <v>32</v>
      </c>
      <c r="AX253" s="14" t="s">
        <v>84</v>
      </c>
      <c r="AY253" s="281" t="s">
        <v>169</v>
      </c>
    </row>
    <row r="254" s="2" customFormat="1" ht="21.75" customHeight="1">
      <c r="A254" s="38"/>
      <c r="B254" s="39"/>
      <c r="C254" s="245" t="s">
        <v>436</v>
      </c>
      <c r="D254" s="245" t="s">
        <v>172</v>
      </c>
      <c r="E254" s="246" t="s">
        <v>437</v>
      </c>
      <c r="F254" s="247" t="s">
        <v>438</v>
      </c>
      <c r="G254" s="248" t="s">
        <v>189</v>
      </c>
      <c r="H254" s="249">
        <v>27.359999999999999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0.00012</v>
      </c>
      <c r="R254" s="255">
        <f>Q254*H254</f>
        <v>0.0032832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256</v>
      </c>
      <c r="AT254" s="257" t="s">
        <v>172</v>
      </c>
      <c r="AU254" s="257" t="s">
        <v>91</v>
      </c>
      <c r="AY254" s="17" t="s">
        <v>169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256</v>
      </c>
      <c r="BM254" s="257" t="s">
        <v>439</v>
      </c>
    </row>
    <row r="255" s="13" customFormat="1">
      <c r="A255" s="13"/>
      <c r="B255" s="259"/>
      <c r="C255" s="260"/>
      <c r="D255" s="261" t="s">
        <v>178</v>
      </c>
      <c r="E255" s="262" t="s">
        <v>1</v>
      </c>
      <c r="F255" s="263" t="s">
        <v>130</v>
      </c>
      <c r="G255" s="260"/>
      <c r="H255" s="264">
        <v>27.359999999999999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178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169</v>
      </c>
    </row>
    <row r="256" s="2" customFormat="1" ht="16.5" customHeight="1">
      <c r="A256" s="38"/>
      <c r="B256" s="39"/>
      <c r="C256" s="245" t="s">
        <v>440</v>
      </c>
      <c r="D256" s="245" t="s">
        <v>172</v>
      </c>
      <c r="E256" s="246" t="s">
        <v>441</v>
      </c>
      <c r="F256" s="247" t="s">
        <v>442</v>
      </c>
      <c r="G256" s="248" t="s">
        <v>189</v>
      </c>
      <c r="H256" s="249">
        <v>489.09500000000003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42</v>
      </c>
      <c r="O256" s="91"/>
      <c r="P256" s="255">
        <f>O256*H256</f>
        <v>0</v>
      </c>
      <c r="Q256" s="255">
        <v>0</v>
      </c>
      <c r="R256" s="255">
        <f>Q256*H256</f>
        <v>0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256</v>
      </c>
      <c r="AT256" s="257" t="s">
        <v>172</v>
      </c>
      <c r="AU256" s="257" t="s">
        <v>91</v>
      </c>
      <c r="AY256" s="17" t="s">
        <v>169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91</v>
      </c>
      <c r="BK256" s="258">
        <f>ROUND(I256*H256,2)</f>
        <v>0</v>
      </c>
      <c r="BL256" s="17" t="s">
        <v>256</v>
      </c>
      <c r="BM256" s="257" t="s">
        <v>443</v>
      </c>
    </row>
    <row r="257" s="13" customFormat="1">
      <c r="A257" s="13"/>
      <c r="B257" s="259"/>
      <c r="C257" s="260"/>
      <c r="D257" s="261" t="s">
        <v>178</v>
      </c>
      <c r="E257" s="262" t="s">
        <v>1</v>
      </c>
      <c r="F257" s="263" t="s">
        <v>113</v>
      </c>
      <c r="G257" s="260"/>
      <c r="H257" s="264">
        <v>489.09500000000003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178</v>
      </c>
      <c r="AU257" s="270" t="s">
        <v>91</v>
      </c>
      <c r="AV257" s="13" t="s">
        <v>91</v>
      </c>
      <c r="AW257" s="13" t="s">
        <v>32</v>
      </c>
      <c r="AX257" s="13" t="s">
        <v>84</v>
      </c>
      <c r="AY257" s="270" t="s">
        <v>169</v>
      </c>
    </row>
    <row r="258" s="2" customFormat="1" ht="16.5" customHeight="1">
      <c r="A258" s="38"/>
      <c r="B258" s="39"/>
      <c r="C258" s="245" t="s">
        <v>444</v>
      </c>
      <c r="D258" s="245" t="s">
        <v>172</v>
      </c>
      <c r="E258" s="246" t="s">
        <v>445</v>
      </c>
      <c r="F258" s="247" t="s">
        <v>446</v>
      </c>
      <c r="G258" s="248" t="s">
        <v>189</v>
      </c>
      <c r="H258" s="249">
        <v>146.72900000000001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0.00016000000000000001</v>
      </c>
      <c r="R258" s="255">
        <f>Q258*H258</f>
        <v>0.023476640000000003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256</v>
      </c>
      <c r="AT258" s="257" t="s">
        <v>172</v>
      </c>
      <c r="AU258" s="257" t="s">
        <v>91</v>
      </c>
      <c r="AY258" s="17" t="s">
        <v>169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256</v>
      </c>
      <c r="BM258" s="257" t="s">
        <v>447</v>
      </c>
    </row>
    <row r="259" s="13" customFormat="1">
      <c r="A259" s="13"/>
      <c r="B259" s="259"/>
      <c r="C259" s="260"/>
      <c r="D259" s="261" t="s">
        <v>178</v>
      </c>
      <c r="E259" s="262" t="s">
        <v>1</v>
      </c>
      <c r="F259" s="263" t="s">
        <v>448</v>
      </c>
      <c r="G259" s="260"/>
      <c r="H259" s="264">
        <v>146.72900000000001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178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169</v>
      </c>
    </row>
    <row r="260" s="2" customFormat="1" ht="21.75" customHeight="1">
      <c r="A260" s="38"/>
      <c r="B260" s="39"/>
      <c r="C260" s="245" t="s">
        <v>449</v>
      </c>
      <c r="D260" s="245" t="s">
        <v>172</v>
      </c>
      <c r="E260" s="246" t="s">
        <v>450</v>
      </c>
      <c r="F260" s="247" t="s">
        <v>451</v>
      </c>
      <c r="G260" s="248" t="s">
        <v>189</v>
      </c>
      <c r="H260" s="249">
        <v>293.45699999999999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0.0047999999999999996</v>
      </c>
      <c r="R260" s="255">
        <f>Q260*H260</f>
        <v>1.4085935999999999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256</v>
      </c>
      <c r="AT260" s="257" t="s">
        <v>172</v>
      </c>
      <c r="AU260" s="257" t="s">
        <v>91</v>
      </c>
      <c r="AY260" s="17" t="s">
        <v>169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256</v>
      </c>
      <c r="BM260" s="257" t="s">
        <v>452</v>
      </c>
    </row>
    <row r="261" s="13" customFormat="1">
      <c r="A261" s="13"/>
      <c r="B261" s="259"/>
      <c r="C261" s="260"/>
      <c r="D261" s="261" t="s">
        <v>178</v>
      </c>
      <c r="E261" s="262" t="s">
        <v>1</v>
      </c>
      <c r="F261" s="263" t="s">
        <v>453</v>
      </c>
      <c r="G261" s="260"/>
      <c r="H261" s="264">
        <v>293.45699999999999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178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169</v>
      </c>
    </row>
    <row r="262" s="12" customFormat="1" ht="22.8" customHeight="1">
      <c r="A262" s="12"/>
      <c r="B262" s="229"/>
      <c r="C262" s="230"/>
      <c r="D262" s="231" t="s">
        <v>75</v>
      </c>
      <c r="E262" s="243" t="s">
        <v>454</v>
      </c>
      <c r="F262" s="243" t="s">
        <v>455</v>
      </c>
      <c r="G262" s="230"/>
      <c r="H262" s="230"/>
      <c r="I262" s="233"/>
      <c r="J262" s="244">
        <f>BK262</f>
        <v>0</v>
      </c>
      <c r="K262" s="230"/>
      <c r="L262" s="235"/>
      <c r="M262" s="236"/>
      <c r="N262" s="237"/>
      <c r="O262" s="237"/>
      <c r="P262" s="238">
        <f>SUM(P263:P272)</f>
        <v>0</v>
      </c>
      <c r="Q262" s="237"/>
      <c r="R262" s="238">
        <f>SUM(R263:R272)</f>
        <v>0.13194033999999999</v>
      </c>
      <c r="S262" s="237"/>
      <c r="T262" s="239">
        <f>SUM(T263:T272)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40" t="s">
        <v>91</v>
      </c>
      <c r="AT262" s="241" t="s">
        <v>75</v>
      </c>
      <c r="AU262" s="241" t="s">
        <v>84</v>
      </c>
      <c r="AY262" s="240" t="s">
        <v>169</v>
      </c>
      <c r="BK262" s="242">
        <f>SUM(BK263:BK272)</f>
        <v>0</v>
      </c>
    </row>
    <row r="263" s="2" customFormat="1" ht="21.75" customHeight="1">
      <c r="A263" s="38"/>
      <c r="B263" s="39"/>
      <c r="C263" s="245" t="s">
        <v>456</v>
      </c>
      <c r="D263" s="245" t="s">
        <v>172</v>
      </c>
      <c r="E263" s="246" t="s">
        <v>457</v>
      </c>
      <c r="F263" s="247" t="s">
        <v>458</v>
      </c>
      <c r="G263" s="248" t="s">
        <v>189</v>
      </c>
      <c r="H263" s="249">
        <v>60.799999999999997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</v>
      </c>
      <c r="R263" s="255">
        <f>Q263*H263</f>
        <v>0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256</v>
      </c>
      <c r="AT263" s="257" t="s">
        <v>172</v>
      </c>
      <c r="AU263" s="257" t="s">
        <v>91</v>
      </c>
      <c r="AY263" s="17" t="s">
        <v>169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459</v>
      </c>
    </row>
    <row r="264" s="13" customFormat="1">
      <c r="A264" s="13"/>
      <c r="B264" s="259"/>
      <c r="C264" s="260"/>
      <c r="D264" s="261" t="s">
        <v>178</v>
      </c>
      <c r="E264" s="262" t="s">
        <v>1</v>
      </c>
      <c r="F264" s="263" t="s">
        <v>460</v>
      </c>
      <c r="G264" s="260"/>
      <c r="H264" s="264">
        <v>60.799999999999997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178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169</v>
      </c>
    </row>
    <row r="265" s="2" customFormat="1" ht="16.5" customHeight="1">
      <c r="A265" s="38"/>
      <c r="B265" s="39"/>
      <c r="C265" s="282" t="s">
        <v>461</v>
      </c>
      <c r="D265" s="282" t="s">
        <v>223</v>
      </c>
      <c r="E265" s="283" t="s">
        <v>462</v>
      </c>
      <c r="F265" s="284" t="s">
        <v>463</v>
      </c>
      <c r="G265" s="285" t="s">
        <v>189</v>
      </c>
      <c r="H265" s="286">
        <v>63.840000000000003</v>
      </c>
      <c r="I265" s="287"/>
      <c r="J265" s="288">
        <f>ROUND(I265*H265,2)</f>
        <v>0</v>
      </c>
      <c r="K265" s="289"/>
      <c r="L265" s="290"/>
      <c r="M265" s="291" t="s">
        <v>1</v>
      </c>
      <c r="N265" s="292" t="s">
        <v>42</v>
      </c>
      <c r="O265" s="91"/>
      <c r="P265" s="255">
        <f>O265*H265</f>
        <v>0</v>
      </c>
      <c r="Q265" s="255">
        <v>0</v>
      </c>
      <c r="R265" s="255">
        <f>Q265*H265</f>
        <v>0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335</v>
      </c>
      <c r="AT265" s="257" t="s">
        <v>223</v>
      </c>
      <c r="AU265" s="257" t="s">
        <v>91</v>
      </c>
      <c r="AY265" s="17" t="s">
        <v>169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464</v>
      </c>
    </row>
    <row r="266" s="13" customFormat="1">
      <c r="A266" s="13"/>
      <c r="B266" s="259"/>
      <c r="C266" s="260"/>
      <c r="D266" s="261" t="s">
        <v>178</v>
      </c>
      <c r="E266" s="260"/>
      <c r="F266" s="263" t="s">
        <v>465</v>
      </c>
      <c r="G266" s="260"/>
      <c r="H266" s="264">
        <v>63.840000000000003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178</v>
      </c>
      <c r="AU266" s="270" t="s">
        <v>91</v>
      </c>
      <c r="AV266" s="13" t="s">
        <v>91</v>
      </c>
      <c r="AW266" s="13" t="s">
        <v>4</v>
      </c>
      <c r="AX266" s="13" t="s">
        <v>84</v>
      </c>
      <c r="AY266" s="270" t="s">
        <v>169</v>
      </c>
    </row>
    <row r="267" s="2" customFormat="1" ht="21.75" customHeight="1">
      <c r="A267" s="38"/>
      <c r="B267" s="39"/>
      <c r="C267" s="245" t="s">
        <v>466</v>
      </c>
      <c r="D267" s="245" t="s">
        <v>172</v>
      </c>
      <c r="E267" s="246" t="s">
        <v>467</v>
      </c>
      <c r="F267" s="247" t="s">
        <v>468</v>
      </c>
      <c r="G267" s="248" t="s">
        <v>189</v>
      </c>
      <c r="H267" s="249">
        <v>942.43100000000004</v>
      </c>
      <c r="I267" s="250"/>
      <c r="J267" s="251">
        <f>ROUND(I267*H267,2)</f>
        <v>0</v>
      </c>
      <c r="K267" s="252"/>
      <c r="L267" s="44"/>
      <c r="M267" s="253" t="s">
        <v>1</v>
      </c>
      <c r="N267" s="254" t="s">
        <v>42</v>
      </c>
      <c r="O267" s="91"/>
      <c r="P267" s="255">
        <f>O267*H267</f>
        <v>0</v>
      </c>
      <c r="Q267" s="255">
        <v>0.00013999999999999999</v>
      </c>
      <c r="R267" s="255">
        <f>Q267*H267</f>
        <v>0.13194033999999999</v>
      </c>
      <c r="S267" s="255">
        <v>0</v>
      </c>
      <c r="T267" s="25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7" t="s">
        <v>256</v>
      </c>
      <c r="AT267" s="257" t="s">
        <v>172</v>
      </c>
      <c r="AU267" s="257" t="s">
        <v>91</v>
      </c>
      <c r="AY267" s="17" t="s">
        <v>169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7" t="s">
        <v>91</v>
      </c>
      <c r="BK267" s="258">
        <f>ROUND(I267*H267,2)</f>
        <v>0</v>
      </c>
      <c r="BL267" s="17" t="s">
        <v>256</v>
      </c>
      <c r="BM267" s="257" t="s">
        <v>469</v>
      </c>
    </row>
    <row r="268" s="13" customFormat="1">
      <c r="A268" s="13"/>
      <c r="B268" s="259"/>
      <c r="C268" s="260"/>
      <c r="D268" s="261" t="s">
        <v>178</v>
      </c>
      <c r="E268" s="262" t="s">
        <v>1</v>
      </c>
      <c r="F268" s="263" t="s">
        <v>216</v>
      </c>
      <c r="G268" s="260"/>
      <c r="H268" s="264">
        <v>107.84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178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169</v>
      </c>
    </row>
    <row r="269" s="13" customFormat="1">
      <c r="A269" s="13"/>
      <c r="B269" s="259"/>
      <c r="C269" s="260"/>
      <c r="D269" s="261" t="s">
        <v>178</v>
      </c>
      <c r="E269" s="262" t="s">
        <v>1</v>
      </c>
      <c r="F269" s="263" t="s">
        <v>238</v>
      </c>
      <c r="G269" s="260"/>
      <c r="H269" s="264">
        <v>175.74000000000001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178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169</v>
      </c>
    </row>
    <row r="270" s="13" customFormat="1">
      <c r="A270" s="13"/>
      <c r="B270" s="259"/>
      <c r="C270" s="260"/>
      <c r="D270" s="261" t="s">
        <v>178</v>
      </c>
      <c r="E270" s="262" t="s">
        <v>1</v>
      </c>
      <c r="F270" s="263" t="s">
        <v>107</v>
      </c>
      <c r="G270" s="260"/>
      <c r="H270" s="264">
        <v>636.351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178</v>
      </c>
      <c r="AU270" s="270" t="s">
        <v>91</v>
      </c>
      <c r="AV270" s="13" t="s">
        <v>91</v>
      </c>
      <c r="AW270" s="13" t="s">
        <v>32</v>
      </c>
      <c r="AX270" s="13" t="s">
        <v>76</v>
      </c>
      <c r="AY270" s="270" t="s">
        <v>169</v>
      </c>
    </row>
    <row r="271" s="13" customFormat="1">
      <c r="A271" s="13"/>
      <c r="B271" s="259"/>
      <c r="C271" s="260"/>
      <c r="D271" s="261" t="s">
        <v>178</v>
      </c>
      <c r="E271" s="262" t="s">
        <v>1</v>
      </c>
      <c r="F271" s="263" t="s">
        <v>101</v>
      </c>
      <c r="G271" s="260"/>
      <c r="H271" s="264">
        <v>22.5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178</v>
      </c>
      <c r="AU271" s="270" t="s">
        <v>91</v>
      </c>
      <c r="AV271" s="13" t="s">
        <v>91</v>
      </c>
      <c r="AW271" s="13" t="s">
        <v>32</v>
      </c>
      <c r="AX271" s="13" t="s">
        <v>76</v>
      </c>
      <c r="AY271" s="270" t="s">
        <v>169</v>
      </c>
    </row>
    <row r="272" s="14" customFormat="1">
      <c r="A272" s="14"/>
      <c r="B272" s="271"/>
      <c r="C272" s="272"/>
      <c r="D272" s="261" t="s">
        <v>178</v>
      </c>
      <c r="E272" s="273" t="s">
        <v>1</v>
      </c>
      <c r="F272" s="274" t="s">
        <v>186</v>
      </c>
      <c r="G272" s="272"/>
      <c r="H272" s="275">
        <v>942.43100000000004</v>
      </c>
      <c r="I272" s="276"/>
      <c r="J272" s="272"/>
      <c r="K272" s="272"/>
      <c r="L272" s="277"/>
      <c r="M272" s="278"/>
      <c r="N272" s="279"/>
      <c r="O272" s="279"/>
      <c r="P272" s="279"/>
      <c r="Q272" s="279"/>
      <c r="R272" s="279"/>
      <c r="S272" s="279"/>
      <c r="T272" s="28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1" t="s">
        <v>178</v>
      </c>
      <c r="AU272" s="281" t="s">
        <v>91</v>
      </c>
      <c r="AV272" s="14" t="s">
        <v>176</v>
      </c>
      <c r="AW272" s="14" t="s">
        <v>32</v>
      </c>
      <c r="AX272" s="14" t="s">
        <v>84</v>
      </c>
      <c r="AY272" s="281" t="s">
        <v>169</v>
      </c>
    </row>
    <row r="273" s="12" customFormat="1" ht="25.92" customHeight="1">
      <c r="A273" s="12"/>
      <c r="B273" s="229"/>
      <c r="C273" s="230"/>
      <c r="D273" s="231" t="s">
        <v>75</v>
      </c>
      <c r="E273" s="232" t="s">
        <v>470</v>
      </c>
      <c r="F273" s="232" t="s">
        <v>471</v>
      </c>
      <c r="G273" s="230"/>
      <c r="H273" s="230"/>
      <c r="I273" s="233"/>
      <c r="J273" s="234">
        <f>BK273</f>
        <v>0</v>
      </c>
      <c r="K273" s="230"/>
      <c r="L273" s="235"/>
      <c r="M273" s="236"/>
      <c r="N273" s="237"/>
      <c r="O273" s="237"/>
      <c r="P273" s="238">
        <f>P274</f>
        <v>0</v>
      </c>
      <c r="Q273" s="237"/>
      <c r="R273" s="238">
        <f>R274</f>
        <v>0</v>
      </c>
      <c r="S273" s="237"/>
      <c r="T273" s="23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40" t="s">
        <v>196</v>
      </c>
      <c r="AT273" s="241" t="s">
        <v>75</v>
      </c>
      <c r="AU273" s="241" t="s">
        <v>76</v>
      </c>
      <c r="AY273" s="240" t="s">
        <v>169</v>
      </c>
      <c r="BK273" s="242">
        <f>BK274</f>
        <v>0</v>
      </c>
    </row>
    <row r="274" s="12" customFormat="1" ht="22.8" customHeight="1">
      <c r="A274" s="12"/>
      <c r="B274" s="229"/>
      <c r="C274" s="230"/>
      <c r="D274" s="231" t="s">
        <v>75</v>
      </c>
      <c r="E274" s="243" t="s">
        <v>472</v>
      </c>
      <c r="F274" s="243" t="s">
        <v>473</v>
      </c>
      <c r="G274" s="230"/>
      <c r="H274" s="230"/>
      <c r="I274" s="233"/>
      <c r="J274" s="244">
        <f>BK274</f>
        <v>0</v>
      </c>
      <c r="K274" s="230"/>
      <c r="L274" s="235"/>
      <c r="M274" s="236"/>
      <c r="N274" s="237"/>
      <c r="O274" s="237"/>
      <c r="P274" s="238">
        <f>P275</f>
        <v>0</v>
      </c>
      <c r="Q274" s="237"/>
      <c r="R274" s="238">
        <f>R275</f>
        <v>0</v>
      </c>
      <c r="S274" s="237"/>
      <c r="T274" s="239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40" t="s">
        <v>196</v>
      </c>
      <c r="AT274" s="241" t="s">
        <v>75</v>
      </c>
      <c r="AU274" s="241" t="s">
        <v>84</v>
      </c>
      <c r="AY274" s="240" t="s">
        <v>169</v>
      </c>
      <c r="BK274" s="242">
        <f>BK275</f>
        <v>0</v>
      </c>
    </row>
    <row r="275" s="2" customFormat="1" ht="33" customHeight="1">
      <c r="A275" s="38"/>
      <c r="B275" s="39"/>
      <c r="C275" s="245" t="s">
        <v>474</v>
      </c>
      <c r="D275" s="245" t="s">
        <v>172</v>
      </c>
      <c r="E275" s="246" t="s">
        <v>475</v>
      </c>
      <c r="F275" s="247" t="s">
        <v>476</v>
      </c>
      <c r="G275" s="248" t="s">
        <v>477</v>
      </c>
      <c r="H275" s="249">
        <v>1</v>
      </c>
      <c r="I275" s="250"/>
      <c r="J275" s="251">
        <f>ROUND(I275*H275,2)</f>
        <v>0</v>
      </c>
      <c r="K275" s="252"/>
      <c r="L275" s="44"/>
      <c r="M275" s="293" t="s">
        <v>1</v>
      </c>
      <c r="N275" s="294" t="s">
        <v>42</v>
      </c>
      <c r="O275" s="295"/>
      <c r="P275" s="296">
        <f>O275*H275</f>
        <v>0</v>
      </c>
      <c r="Q275" s="296">
        <v>0</v>
      </c>
      <c r="R275" s="296">
        <f>Q275*H275</f>
        <v>0</v>
      </c>
      <c r="S275" s="296">
        <v>0</v>
      </c>
      <c r="T275" s="29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478</v>
      </c>
      <c r="AT275" s="257" t="s">
        <v>172</v>
      </c>
      <c r="AU275" s="257" t="s">
        <v>91</v>
      </c>
      <c r="AY275" s="17" t="s">
        <v>169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478</v>
      </c>
      <c r="BM275" s="257" t="s">
        <v>479</v>
      </c>
    </row>
    <row r="276" s="2" customFormat="1" ht="6.96" customHeight="1">
      <c r="A276" s="38"/>
      <c r="B276" s="66"/>
      <c r="C276" s="67"/>
      <c r="D276" s="67"/>
      <c r="E276" s="67"/>
      <c r="F276" s="67"/>
      <c r="G276" s="67"/>
      <c r="H276" s="67"/>
      <c r="I276" s="193"/>
      <c r="J276" s="67"/>
      <c r="K276" s="67"/>
      <c r="L276" s="44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sheetProtection sheet="1" autoFilter="0" formatColumns="0" formatRows="0" objects="1" scenarios="1" spinCount="100000" saltValue="/YRWOyUjPlfH6qVj8YHaSAuTcz+4UP6dPqt3PJwTAdtPrjUC+f4zylEjq/pxiKBNe7QWiBr50+k44ae5ZgibIA==" hashValue="Pt7KFxf0sKqkGcm20aPExs8U5zgx01SwQcMC5HMrjJXOzVQKuKVAlKyYmsPhZS5XXn+0xUBICcSIRFs8HW+ltA==" algorithmName="SHA-512" password="CC35"/>
  <autoFilter ref="C128:K27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480</v>
      </c>
      <c r="BA2" s="147" t="s">
        <v>480</v>
      </c>
      <c r="BB2" s="147" t="s">
        <v>1</v>
      </c>
      <c r="BC2" s="147" t="s">
        <v>373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481</v>
      </c>
      <c r="BA3" s="147" t="s">
        <v>481</v>
      </c>
      <c r="BB3" s="147" t="s">
        <v>1</v>
      </c>
      <c r="BC3" s="147" t="s">
        <v>482</v>
      </c>
      <c r="BD3" s="147" t="s">
        <v>91</v>
      </c>
    </row>
    <row r="4" hidden="1" s="1" customFormat="1" ht="24.96" customHeight="1">
      <c r="B4" s="20"/>
      <c r="D4" s="151" t="s">
        <v>106</v>
      </c>
      <c r="I4" s="146"/>
      <c r="L4" s="20"/>
      <c r="M4" s="152" t="s">
        <v>10</v>
      </c>
      <c r="AT4" s="17" t="s">
        <v>4</v>
      </c>
      <c r="AZ4" s="147" t="s">
        <v>483</v>
      </c>
      <c r="BA4" s="147" t="s">
        <v>483</v>
      </c>
      <c r="BB4" s="147" t="s">
        <v>1</v>
      </c>
      <c r="BC4" s="147" t="s">
        <v>484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485</v>
      </c>
      <c r="BA5" s="147" t="s">
        <v>485</v>
      </c>
      <c r="BB5" s="147" t="s">
        <v>1</v>
      </c>
      <c r="BC5" s="147" t="s">
        <v>486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487</v>
      </c>
      <c r="BA6" s="147" t="s">
        <v>487</v>
      </c>
      <c r="BB6" s="147" t="s">
        <v>1</v>
      </c>
      <c r="BC6" s="147" t="s">
        <v>482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D</v>
      </c>
      <c r="F7" s="153"/>
      <c r="G7" s="153"/>
      <c r="H7" s="153"/>
      <c r="I7" s="146"/>
      <c r="L7" s="20"/>
      <c r="AZ7" s="147" t="s">
        <v>488</v>
      </c>
      <c r="BA7" s="147" t="s">
        <v>488</v>
      </c>
      <c r="BB7" s="147" t="s">
        <v>1</v>
      </c>
      <c r="BC7" s="147" t="s">
        <v>489</v>
      </c>
      <c r="BD7" s="147" t="s">
        <v>91</v>
      </c>
    </row>
    <row r="8" hidden="1" s="1" customFormat="1" ht="12" customHeight="1">
      <c r="B8" s="20"/>
      <c r="D8" s="153" t="s">
        <v>118</v>
      </c>
      <c r="I8" s="146"/>
      <c r="L8" s="20"/>
      <c r="AZ8" s="147" t="s">
        <v>490</v>
      </c>
      <c r="BA8" s="147" t="s">
        <v>490</v>
      </c>
      <c r="BB8" s="147" t="s">
        <v>1</v>
      </c>
      <c r="BC8" s="147" t="s">
        <v>91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491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492</v>
      </c>
      <c r="BA9" s="147" t="s">
        <v>492</v>
      </c>
      <c r="BB9" s="147" t="s">
        <v>1</v>
      </c>
      <c r="BC9" s="147" t="s">
        <v>76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493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201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495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496</v>
      </c>
      <c r="BA11" s="147" t="s">
        <v>496</v>
      </c>
      <c r="BB11" s="147" t="s">
        <v>1</v>
      </c>
      <c r="BC11" s="147" t="s">
        <v>497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498</v>
      </c>
      <c r="BA12" s="147" t="s">
        <v>499</v>
      </c>
      <c r="BB12" s="147" t="s">
        <v>1</v>
      </c>
      <c r="BC12" s="147" t="s">
        <v>500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134</v>
      </c>
      <c r="BA13" s="147" t="s">
        <v>134</v>
      </c>
      <c r="BB13" s="147" t="s">
        <v>1</v>
      </c>
      <c r="BC13" s="147" t="s">
        <v>501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4. 5. 2021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503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504</v>
      </c>
      <c r="BA15" s="147" t="s">
        <v>504</v>
      </c>
      <c r="BB15" s="147" t="s">
        <v>1</v>
      </c>
      <c r="BC15" s="147" t="s">
        <v>505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506</v>
      </c>
      <c r="BA16" s="147" t="s">
        <v>507</v>
      </c>
      <c r="BB16" s="147" t="s">
        <v>1</v>
      </c>
      <c r="BC16" s="147" t="s">
        <v>508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509</v>
      </c>
      <c r="BA17" s="147" t="s">
        <v>510</v>
      </c>
      <c r="BB17" s="147" t="s">
        <v>1</v>
      </c>
      <c r="BC17" s="147" t="s">
        <v>283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511</v>
      </c>
      <c r="BA18" s="147" t="s">
        <v>512</v>
      </c>
      <c r="BB18" s="147" t="s">
        <v>1</v>
      </c>
      <c r="BC18" s="147" t="s">
        <v>234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513</v>
      </c>
      <c r="BA19" s="147" t="s">
        <v>514</v>
      </c>
      <c r="BB19" s="147" t="s">
        <v>1</v>
      </c>
      <c r="BC19" s="147" t="s">
        <v>515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D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491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493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č.p.211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4. 5. 2021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Milín, 11.května 7, 262 31 Milín</v>
      </c>
      <c r="G93" s="40"/>
      <c r="H93" s="40"/>
      <c r="I93" s="157" t="s">
        <v>30</v>
      </c>
      <c r="J93" s="36" t="str">
        <f>E23</f>
        <v>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137</v>
      </c>
      <c r="D96" s="199"/>
      <c r="E96" s="199"/>
      <c r="F96" s="199"/>
      <c r="G96" s="199"/>
      <c r="H96" s="199"/>
      <c r="I96" s="200"/>
      <c r="J96" s="201" t="s">
        <v>138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139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203"/>
      <c r="C99" s="204"/>
      <c r="D99" s="205" t="s">
        <v>141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142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143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144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145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146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147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516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149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517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518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519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520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150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151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154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D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118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491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493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č.p.211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4. 5. 2021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>Obec Milín, 11.května 7, 262 31 Milín</v>
      </c>
      <c r="G131" s="40"/>
      <c r="H131" s="40"/>
      <c r="I131" s="157" t="s">
        <v>30</v>
      </c>
      <c r="J131" s="36" t="str">
        <f>E23</f>
        <v>Ing. Jan Hašek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155</v>
      </c>
      <c r="D134" s="219" t="s">
        <v>61</v>
      </c>
      <c r="E134" s="219" t="s">
        <v>57</v>
      </c>
      <c r="F134" s="219" t="s">
        <v>58</v>
      </c>
      <c r="G134" s="219" t="s">
        <v>156</v>
      </c>
      <c r="H134" s="219" t="s">
        <v>157</v>
      </c>
      <c r="I134" s="220" t="s">
        <v>158</v>
      </c>
      <c r="J134" s="221" t="s">
        <v>138</v>
      </c>
      <c r="K134" s="222" t="s">
        <v>159</v>
      </c>
      <c r="L134" s="223"/>
      <c r="M134" s="100" t="s">
        <v>1</v>
      </c>
      <c r="N134" s="101" t="s">
        <v>40</v>
      </c>
      <c r="O134" s="101" t="s">
        <v>160</v>
      </c>
      <c r="P134" s="101" t="s">
        <v>161</v>
      </c>
      <c r="Q134" s="101" t="s">
        <v>162</v>
      </c>
      <c r="R134" s="101" t="s">
        <v>163</v>
      </c>
      <c r="S134" s="101" t="s">
        <v>164</v>
      </c>
      <c r="T134" s="102" t="s">
        <v>165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166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2.2949347000000002</v>
      </c>
      <c r="S135" s="104"/>
      <c r="T135" s="227">
        <f>T136+T195</f>
        <v>1.0475032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140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167</v>
      </c>
      <c r="F136" s="232" t="s">
        <v>168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1.2496354000000001</v>
      </c>
      <c r="S136" s="237"/>
      <c r="T136" s="239">
        <f>T137+T142+T169+T187+T193</f>
        <v>0.72959999999999992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169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170</v>
      </c>
      <c r="F137" s="243" t="s">
        <v>171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169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172</v>
      </c>
      <c r="E138" s="246" t="s">
        <v>521</v>
      </c>
      <c r="F138" s="247" t="s">
        <v>522</v>
      </c>
      <c r="G138" s="248" t="s">
        <v>189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176</v>
      </c>
      <c r="AT138" s="257" t="s">
        <v>172</v>
      </c>
      <c r="AU138" s="257" t="s">
        <v>91</v>
      </c>
      <c r="AY138" s="17" t="s">
        <v>169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176</v>
      </c>
      <c r="BM138" s="257" t="s">
        <v>523</v>
      </c>
    </row>
    <row r="139" s="13" customFormat="1">
      <c r="A139" s="13"/>
      <c r="B139" s="259"/>
      <c r="C139" s="260"/>
      <c r="D139" s="261" t="s">
        <v>178</v>
      </c>
      <c r="E139" s="262" t="s">
        <v>1</v>
      </c>
      <c r="F139" s="263" t="s">
        <v>524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178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169</v>
      </c>
    </row>
    <row r="140" s="13" customFormat="1">
      <c r="A140" s="13"/>
      <c r="B140" s="259"/>
      <c r="C140" s="260"/>
      <c r="D140" s="261" t="s">
        <v>178</v>
      </c>
      <c r="E140" s="262" t="s">
        <v>1</v>
      </c>
      <c r="F140" s="263" t="s">
        <v>525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178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169</v>
      </c>
    </row>
    <row r="141" s="14" customFormat="1">
      <c r="A141" s="14"/>
      <c r="B141" s="271"/>
      <c r="C141" s="272"/>
      <c r="D141" s="261" t="s">
        <v>178</v>
      </c>
      <c r="E141" s="273" t="s">
        <v>1</v>
      </c>
      <c r="F141" s="274" t="s">
        <v>186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178</v>
      </c>
      <c r="AU141" s="281" t="s">
        <v>91</v>
      </c>
      <c r="AV141" s="14" t="s">
        <v>176</v>
      </c>
      <c r="AW141" s="14" t="s">
        <v>32</v>
      </c>
      <c r="AX141" s="14" t="s">
        <v>84</v>
      </c>
      <c r="AY141" s="281" t="s">
        <v>169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201</v>
      </c>
      <c r="F142" s="243" t="s">
        <v>206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0.93564100000000006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169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172</v>
      </c>
      <c r="E143" s="246" t="s">
        <v>526</v>
      </c>
      <c r="F143" s="247" t="s">
        <v>527</v>
      </c>
      <c r="G143" s="248" t="s">
        <v>189</v>
      </c>
      <c r="H143" s="249">
        <v>39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0.11700000000000001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176</v>
      </c>
      <c r="AT143" s="257" t="s">
        <v>172</v>
      </c>
      <c r="AU143" s="257" t="s">
        <v>91</v>
      </c>
      <c r="AY143" s="17" t="s">
        <v>169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176</v>
      </c>
      <c r="BM143" s="257" t="s">
        <v>528</v>
      </c>
    </row>
    <row r="144" s="13" customFormat="1">
      <c r="A144" s="13"/>
      <c r="B144" s="259"/>
      <c r="C144" s="260"/>
      <c r="D144" s="261" t="s">
        <v>178</v>
      </c>
      <c r="E144" s="262" t="s">
        <v>480</v>
      </c>
      <c r="F144" s="263" t="s">
        <v>529</v>
      </c>
      <c r="G144" s="260"/>
      <c r="H144" s="264">
        <v>39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178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169</v>
      </c>
    </row>
    <row r="145" s="13" customFormat="1">
      <c r="A145" s="13"/>
      <c r="B145" s="259"/>
      <c r="C145" s="260"/>
      <c r="D145" s="261" t="s">
        <v>178</v>
      </c>
      <c r="E145" s="262" t="s">
        <v>1</v>
      </c>
      <c r="F145" s="263" t="s">
        <v>480</v>
      </c>
      <c r="G145" s="260"/>
      <c r="H145" s="264">
        <v>39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178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169</v>
      </c>
    </row>
    <row r="146" s="2" customFormat="1" ht="21.75" customHeight="1">
      <c r="A146" s="38"/>
      <c r="B146" s="39"/>
      <c r="C146" s="245" t="s">
        <v>170</v>
      </c>
      <c r="D146" s="245" t="s">
        <v>172</v>
      </c>
      <c r="E146" s="246" t="s">
        <v>213</v>
      </c>
      <c r="F146" s="247" t="s">
        <v>214</v>
      </c>
      <c r="G146" s="248" t="s">
        <v>189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176</v>
      </c>
      <c r="AT146" s="257" t="s">
        <v>172</v>
      </c>
      <c r="AU146" s="257" t="s">
        <v>91</v>
      </c>
      <c r="AY146" s="17" t="s">
        <v>169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176</v>
      </c>
      <c r="BM146" s="257" t="s">
        <v>530</v>
      </c>
    </row>
    <row r="147" s="13" customFormat="1">
      <c r="A147" s="13"/>
      <c r="B147" s="259"/>
      <c r="C147" s="260"/>
      <c r="D147" s="261" t="s">
        <v>178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178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169</v>
      </c>
    </row>
    <row r="148" s="2" customFormat="1" ht="21.75" customHeight="1">
      <c r="A148" s="38"/>
      <c r="B148" s="39"/>
      <c r="C148" s="245" t="s">
        <v>176</v>
      </c>
      <c r="D148" s="245" t="s">
        <v>172</v>
      </c>
      <c r="E148" s="246" t="s">
        <v>531</v>
      </c>
      <c r="F148" s="247" t="s">
        <v>532</v>
      </c>
      <c r="G148" s="248" t="s">
        <v>189</v>
      </c>
      <c r="H148" s="249">
        <v>105.17700000000001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0.31553100000000001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176</v>
      </c>
      <c r="AT148" s="257" t="s">
        <v>172</v>
      </c>
      <c r="AU148" s="257" t="s">
        <v>91</v>
      </c>
      <c r="AY148" s="17" t="s">
        <v>169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176</v>
      </c>
      <c r="BM148" s="257" t="s">
        <v>533</v>
      </c>
    </row>
    <row r="149" s="13" customFormat="1">
      <c r="A149" s="13"/>
      <c r="B149" s="259"/>
      <c r="C149" s="260"/>
      <c r="D149" s="261" t="s">
        <v>178</v>
      </c>
      <c r="E149" s="262" t="s">
        <v>1</v>
      </c>
      <c r="F149" s="263" t="s">
        <v>534</v>
      </c>
      <c r="G149" s="260"/>
      <c r="H149" s="264">
        <v>105.17700000000001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178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169</v>
      </c>
    </row>
    <row r="150" s="2" customFormat="1" ht="21.75" customHeight="1">
      <c r="A150" s="38"/>
      <c r="B150" s="39"/>
      <c r="C150" s="245" t="s">
        <v>196</v>
      </c>
      <c r="D150" s="245" t="s">
        <v>172</v>
      </c>
      <c r="E150" s="246" t="s">
        <v>535</v>
      </c>
      <c r="F150" s="247" t="s">
        <v>536</v>
      </c>
      <c r="G150" s="248" t="s">
        <v>189</v>
      </c>
      <c r="H150" s="249">
        <v>3.3500000000000001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0.12797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176</v>
      </c>
      <c r="AT150" s="257" t="s">
        <v>172</v>
      </c>
      <c r="AU150" s="257" t="s">
        <v>91</v>
      </c>
      <c r="AY150" s="17" t="s">
        <v>169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176</v>
      </c>
      <c r="BM150" s="257" t="s">
        <v>537</v>
      </c>
    </row>
    <row r="151" s="13" customFormat="1">
      <c r="A151" s="13"/>
      <c r="B151" s="259"/>
      <c r="C151" s="260"/>
      <c r="D151" s="261" t="s">
        <v>178</v>
      </c>
      <c r="E151" s="262" t="s">
        <v>1</v>
      </c>
      <c r="F151" s="263" t="s">
        <v>538</v>
      </c>
      <c r="G151" s="260"/>
      <c r="H151" s="264">
        <v>3.3500000000000001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178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169</v>
      </c>
    </row>
    <row r="152" s="2" customFormat="1" ht="16.5" customHeight="1">
      <c r="A152" s="38"/>
      <c r="B152" s="39"/>
      <c r="C152" s="245" t="s">
        <v>201</v>
      </c>
      <c r="D152" s="245" t="s">
        <v>172</v>
      </c>
      <c r="E152" s="246" t="s">
        <v>539</v>
      </c>
      <c r="F152" s="247" t="s">
        <v>540</v>
      </c>
      <c r="G152" s="248" t="s">
        <v>189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176</v>
      </c>
      <c r="AT152" s="257" t="s">
        <v>172</v>
      </c>
      <c r="AU152" s="257" t="s">
        <v>91</v>
      </c>
      <c r="AY152" s="17" t="s">
        <v>169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176</v>
      </c>
      <c r="BM152" s="257" t="s">
        <v>541</v>
      </c>
    </row>
    <row r="153" s="13" customFormat="1">
      <c r="A153" s="13"/>
      <c r="B153" s="259"/>
      <c r="C153" s="260"/>
      <c r="D153" s="261" t="s">
        <v>178</v>
      </c>
      <c r="E153" s="262" t="s">
        <v>1</v>
      </c>
      <c r="F153" s="263" t="s">
        <v>542</v>
      </c>
      <c r="G153" s="260"/>
      <c r="H153" s="264">
        <v>106.90900000000001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178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169</v>
      </c>
    </row>
    <row r="154" s="13" customFormat="1">
      <c r="A154" s="13"/>
      <c r="B154" s="259"/>
      <c r="C154" s="260"/>
      <c r="D154" s="261" t="s">
        <v>178</v>
      </c>
      <c r="E154" s="262" t="s">
        <v>1</v>
      </c>
      <c r="F154" s="263" t="s">
        <v>543</v>
      </c>
      <c r="G154" s="260"/>
      <c r="H154" s="264">
        <v>21.780000000000001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178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169</v>
      </c>
    </row>
    <row r="155" s="13" customFormat="1">
      <c r="A155" s="13"/>
      <c r="B155" s="259"/>
      <c r="C155" s="260"/>
      <c r="D155" s="261" t="s">
        <v>178</v>
      </c>
      <c r="E155" s="262" t="s">
        <v>1</v>
      </c>
      <c r="F155" s="263" t="s">
        <v>544</v>
      </c>
      <c r="G155" s="260"/>
      <c r="H155" s="264">
        <v>4.4980000000000002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178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169</v>
      </c>
    </row>
    <row r="156" s="13" customFormat="1">
      <c r="A156" s="13"/>
      <c r="B156" s="259"/>
      <c r="C156" s="260"/>
      <c r="D156" s="261" t="s">
        <v>178</v>
      </c>
      <c r="E156" s="262" t="s">
        <v>1</v>
      </c>
      <c r="F156" s="263" t="s">
        <v>545</v>
      </c>
      <c r="G156" s="260"/>
      <c r="H156" s="264">
        <v>-2.0249999999999999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178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169</v>
      </c>
    </row>
    <row r="157" s="13" customFormat="1">
      <c r="A157" s="13"/>
      <c r="B157" s="259"/>
      <c r="C157" s="260"/>
      <c r="D157" s="261" t="s">
        <v>178</v>
      </c>
      <c r="E157" s="262" t="s">
        <v>1</v>
      </c>
      <c r="F157" s="263" t="s">
        <v>546</v>
      </c>
      <c r="G157" s="260"/>
      <c r="H157" s="264">
        <v>-6.0499999999999998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178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169</v>
      </c>
    </row>
    <row r="158" s="13" customFormat="1">
      <c r="A158" s="13"/>
      <c r="B158" s="259"/>
      <c r="C158" s="260"/>
      <c r="D158" s="261" t="s">
        <v>178</v>
      </c>
      <c r="E158" s="262" t="s">
        <v>1</v>
      </c>
      <c r="F158" s="263" t="s">
        <v>547</v>
      </c>
      <c r="G158" s="260"/>
      <c r="H158" s="264">
        <v>-78.471000000000004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178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169</v>
      </c>
    </row>
    <row r="159" s="14" customFormat="1">
      <c r="A159" s="14"/>
      <c r="B159" s="271"/>
      <c r="C159" s="272"/>
      <c r="D159" s="261" t="s">
        <v>178</v>
      </c>
      <c r="E159" s="273" t="s">
        <v>487</v>
      </c>
      <c r="F159" s="274" t="s">
        <v>186</v>
      </c>
      <c r="G159" s="272"/>
      <c r="H159" s="275">
        <v>46.640999999999998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178</v>
      </c>
      <c r="AU159" s="281" t="s">
        <v>91</v>
      </c>
      <c r="AV159" s="14" t="s">
        <v>176</v>
      </c>
      <c r="AW159" s="14" t="s">
        <v>32</v>
      </c>
      <c r="AX159" s="14" t="s">
        <v>76</v>
      </c>
      <c r="AY159" s="281" t="s">
        <v>169</v>
      </c>
    </row>
    <row r="160" s="13" customFormat="1">
      <c r="A160" s="13"/>
      <c r="B160" s="259"/>
      <c r="C160" s="260"/>
      <c r="D160" s="261" t="s">
        <v>178</v>
      </c>
      <c r="E160" s="262" t="s">
        <v>481</v>
      </c>
      <c r="F160" s="263" t="s">
        <v>487</v>
      </c>
      <c r="G160" s="260"/>
      <c r="H160" s="264">
        <v>46.640999999999998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178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169</v>
      </c>
    </row>
    <row r="161" s="13" customFormat="1">
      <c r="A161" s="13"/>
      <c r="B161" s="259"/>
      <c r="C161" s="260"/>
      <c r="D161" s="261" t="s">
        <v>178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178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169</v>
      </c>
    </row>
    <row r="162" s="2" customFormat="1" ht="16.5" customHeight="1">
      <c r="A162" s="38"/>
      <c r="B162" s="39"/>
      <c r="C162" s="245" t="s">
        <v>207</v>
      </c>
      <c r="D162" s="245" t="s">
        <v>172</v>
      </c>
      <c r="E162" s="246" t="s">
        <v>548</v>
      </c>
      <c r="F162" s="247" t="s">
        <v>549</v>
      </c>
      <c r="G162" s="248" t="s">
        <v>189</v>
      </c>
      <c r="H162" s="249">
        <v>43.32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176</v>
      </c>
      <c r="AT162" s="257" t="s">
        <v>172</v>
      </c>
      <c r="AU162" s="257" t="s">
        <v>91</v>
      </c>
      <c r="AY162" s="17" t="s">
        <v>169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176</v>
      </c>
      <c r="BM162" s="257" t="s">
        <v>550</v>
      </c>
    </row>
    <row r="163" s="13" customFormat="1">
      <c r="A163" s="13"/>
      <c r="B163" s="259"/>
      <c r="C163" s="260"/>
      <c r="D163" s="261" t="s">
        <v>178</v>
      </c>
      <c r="E163" s="262" t="s">
        <v>1</v>
      </c>
      <c r="F163" s="263" t="s">
        <v>488</v>
      </c>
      <c r="G163" s="260"/>
      <c r="H163" s="264">
        <v>43.32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178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169</v>
      </c>
    </row>
    <row r="164" s="2" customFormat="1" ht="21.75" customHeight="1">
      <c r="A164" s="38"/>
      <c r="B164" s="39"/>
      <c r="C164" s="245" t="s">
        <v>212</v>
      </c>
      <c r="D164" s="245" t="s">
        <v>172</v>
      </c>
      <c r="E164" s="246" t="s">
        <v>551</v>
      </c>
      <c r="F164" s="247" t="s">
        <v>552</v>
      </c>
      <c r="G164" s="248" t="s">
        <v>189</v>
      </c>
      <c r="H164" s="249">
        <v>19.123000000000001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176</v>
      </c>
      <c r="AT164" s="257" t="s">
        <v>172</v>
      </c>
      <c r="AU164" s="257" t="s">
        <v>91</v>
      </c>
      <c r="AY164" s="17" t="s">
        <v>169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176</v>
      </c>
      <c r="BM164" s="257" t="s">
        <v>553</v>
      </c>
    </row>
    <row r="165" s="13" customFormat="1">
      <c r="A165" s="13"/>
      <c r="B165" s="259"/>
      <c r="C165" s="260"/>
      <c r="D165" s="261" t="s">
        <v>178</v>
      </c>
      <c r="E165" s="262" t="s">
        <v>1</v>
      </c>
      <c r="F165" s="263" t="s">
        <v>554</v>
      </c>
      <c r="G165" s="260"/>
      <c r="H165" s="264">
        <v>19.123000000000001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178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169</v>
      </c>
    </row>
    <row r="166" s="2" customFormat="1" ht="16.5" customHeight="1">
      <c r="A166" s="38"/>
      <c r="B166" s="39"/>
      <c r="C166" s="245" t="s">
        <v>217</v>
      </c>
      <c r="D166" s="245" t="s">
        <v>172</v>
      </c>
      <c r="E166" s="246" t="s">
        <v>277</v>
      </c>
      <c r="F166" s="247" t="s">
        <v>278</v>
      </c>
      <c r="G166" s="248" t="s">
        <v>264</v>
      </c>
      <c r="H166" s="249">
        <v>6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0.28104000000000001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176</v>
      </c>
      <c r="AT166" s="257" t="s">
        <v>172</v>
      </c>
      <c r="AU166" s="257" t="s">
        <v>91</v>
      </c>
      <c r="AY166" s="17" t="s">
        <v>169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176</v>
      </c>
      <c r="BM166" s="257" t="s">
        <v>555</v>
      </c>
    </row>
    <row r="167" s="13" customFormat="1">
      <c r="A167" s="13"/>
      <c r="B167" s="259"/>
      <c r="C167" s="260"/>
      <c r="D167" s="261" t="s">
        <v>178</v>
      </c>
      <c r="E167" s="262" t="s">
        <v>1</v>
      </c>
      <c r="F167" s="263" t="s">
        <v>201</v>
      </c>
      <c r="G167" s="260"/>
      <c r="H167" s="264">
        <v>6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178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169</v>
      </c>
    </row>
    <row r="168" s="2" customFormat="1" ht="21.75" customHeight="1">
      <c r="A168" s="38"/>
      <c r="B168" s="39"/>
      <c r="C168" s="282" t="s">
        <v>222</v>
      </c>
      <c r="D168" s="282" t="s">
        <v>223</v>
      </c>
      <c r="E168" s="283" t="s">
        <v>267</v>
      </c>
      <c r="F168" s="284" t="s">
        <v>268</v>
      </c>
      <c r="G168" s="285" t="s">
        <v>264</v>
      </c>
      <c r="H168" s="286">
        <v>6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0.074939999999999993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212</v>
      </c>
      <c r="AT168" s="257" t="s">
        <v>223</v>
      </c>
      <c r="AU168" s="257" t="s">
        <v>91</v>
      </c>
      <c r="AY168" s="17" t="s">
        <v>169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176</v>
      </c>
      <c r="BM168" s="257" t="s">
        <v>556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217</v>
      </c>
      <c r="F169" s="243" t="s">
        <v>282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0.057734399999999998</v>
      </c>
      <c r="S169" s="237"/>
      <c r="T169" s="239">
        <f>SUM(T170:T186)</f>
        <v>0.72959999999999992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169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229</v>
      </c>
      <c r="D170" s="245" t="s">
        <v>172</v>
      </c>
      <c r="E170" s="246" t="s">
        <v>284</v>
      </c>
      <c r="F170" s="247" t="s">
        <v>285</v>
      </c>
      <c r="G170" s="248" t="s">
        <v>189</v>
      </c>
      <c r="H170" s="249">
        <v>43.32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0.0056315999999999996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176</v>
      </c>
      <c r="AT170" s="257" t="s">
        <v>172</v>
      </c>
      <c r="AU170" s="257" t="s">
        <v>91</v>
      </c>
      <c r="AY170" s="17" t="s">
        <v>169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176</v>
      </c>
      <c r="BM170" s="257" t="s">
        <v>557</v>
      </c>
    </row>
    <row r="171" s="13" customFormat="1">
      <c r="A171" s="13"/>
      <c r="B171" s="259"/>
      <c r="C171" s="260"/>
      <c r="D171" s="261" t="s">
        <v>178</v>
      </c>
      <c r="E171" s="262" t="s">
        <v>1</v>
      </c>
      <c r="F171" s="263" t="s">
        <v>488</v>
      </c>
      <c r="G171" s="260"/>
      <c r="H171" s="264">
        <v>43.32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178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169</v>
      </c>
    </row>
    <row r="172" s="2" customFormat="1" ht="21.75" customHeight="1">
      <c r="A172" s="38"/>
      <c r="B172" s="39"/>
      <c r="C172" s="245" t="s">
        <v>234</v>
      </c>
      <c r="D172" s="245" t="s">
        <v>172</v>
      </c>
      <c r="E172" s="246" t="s">
        <v>288</v>
      </c>
      <c r="F172" s="247" t="s">
        <v>289</v>
      </c>
      <c r="G172" s="248" t="s">
        <v>189</v>
      </c>
      <c r="H172" s="249">
        <v>43.32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0.0017328000000000001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176</v>
      </c>
      <c r="AT172" s="257" t="s">
        <v>172</v>
      </c>
      <c r="AU172" s="257" t="s">
        <v>91</v>
      </c>
      <c r="AY172" s="17" t="s">
        <v>169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176</v>
      </c>
      <c r="BM172" s="257" t="s">
        <v>558</v>
      </c>
    </row>
    <row r="173" s="13" customFormat="1">
      <c r="A173" s="13"/>
      <c r="B173" s="259"/>
      <c r="C173" s="260"/>
      <c r="D173" s="261" t="s">
        <v>178</v>
      </c>
      <c r="E173" s="262" t="s">
        <v>1</v>
      </c>
      <c r="F173" s="263" t="s">
        <v>559</v>
      </c>
      <c r="G173" s="260"/>
      <c r="H173" s="264">
        <v>18.899999999999999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178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169</v>
      </c>
    </row>
    <row r="174" s="13" customFormat="1">
      <c r="A174" s="13"/>
      <c r="B174" s="259"/>
      <c r="C174" s="260"/>
      <c r="D174" s="261" t="s">
        <v>178</v>
      </c>
      <c r="E174" s="262" t="s">
        <v>1</v>
      </c>
      <c r="F174" s="263" t="s">
        <v>560</v>
      </c>
      <c r="G174" s="260"/>
      <c r="H174" s="264">
        <v>6.4199999999999999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178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169</v>
      </c>
    </row>
    <row r="175" s="13" customFormat="1">
      <c r="A175" s="13"/>
      <c r="B175" s="259"/>
      <c r="C175" s="260"/>
      <c r="D175" s="261" t="s">
        <v>178</v>
      </c>
      <c r="E175" s="262" t="s">
        <v>1</v>
      </c>
      <c r="F175" s="263" t="s">
        <v>561</v>
      </c>
      <c r="G175" s="260"/>
      <c r="H175" s="264">
        <v>18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178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169</v>
      </c>
    </row>
    <row r="176" s="14" customFormat="1">
      <c r="A176" s="14"/>
      <c r="B176" s="271"/>
      <c r="C176" s="272"/>
      <c r="D176" s="261" t="s">
        <v>178</v>
      </c>
      <c r="E176" s="273" t="s">
        <v>488</v>
      </c>
      <c r="F176" s="274" t="s">
        <v>186</v>
      </c>
      <c r="G176" s="272"/>
      <c r="H176" s="275">
        <v>43.32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178</v>
      </c>
      <c r="AU176" s="281" t="s">
        <v>91</v>
      </c>
      <c r="AV176" s="14" t="s">
        <v>176</v>
      </c>
      <c r="AW176" s="14" t="s">
        <v>32</v>
      </c>
      <c r="AX176" s="14" t="s">
        <v>84</v>
      </c>
      <c r="AY176" s="281" t="s">
        <v>169</v>
      </c>
    </row>
    <row r="177" s="2" customFormat="1" ht="16.5" customHeight="1">
      <c r="A177" s="38"/>
      <c r="B177" s="39"/>
      <c r="C177" s="245" t="s">
        <v>239</v>
      </c>
      <c r="D177" s="245" t="s">
        <v>172</v>
      </c>
      <c r="E177" s="246" t="s">
        <v>562</v>
      </c>
      <c r="F177" s="247" t="s">
        <v>563</v>
      </c>
      <c r="G177" s="248" t="s">
        <v>477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176</v>
      </c>
      <c r="AT177" s="257" t="s">
        <v>172</v>
      </c>
      <c r="AU177" s="257" t="s">
        <v>91</v>
      </c>
      <c r="AY177" s="17" t="s">
        <v>169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176</v>
      </c>
      <c r="BM177" s="257" t="s">
        <v>564</v>
      </c>
    </row>
    <row r="178" s="13" customFormat="1">
      <c r="A178" s="13"/>
      <c r="B178" s="259"/>
      <c r="C178" s="260"/>
      <c r="D178" s="261" t="s">
        <v>178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178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169</v>
      </c>
    </row>
    <row r="179" s="2" customFormat="1" ht="16.5" customHeight="1">
      <c r="A179" s="38"/>
      <c r="B179" s="39"/>
      <c r="C179" s="245" t="s">
        <v>243</v>
      </c>
      <c r="D179" s="245" t="s">
        <v>172</v>
      </c>
      <c r="E179" s="246" t="s">
        <v>565</v>
      </c>
      <c r="F179" s="247" t="s">
        <v>566</v>
      </c>
      <c r="G179" s="248" t="s">
        <v>175</v>
      </c>
      <c r="H179" s="249">
        <v>36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176</v>
      </c>
      <c r="AT179" s="257" t="s">
        <v>172</v>
      </c>
      <c r="AU179" s="257" t="s">
        <v>91</v>
      </c>
      <c r="AY179" s="17" t="s">
        <v>169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176</v>
      </c>
      <c r="BM179" s="257" t="s">
        <v>567</v>
      </c>
    </row>
    <row r="180" s="13" customFormat="1">
      <c r="A180" s="13"/>
      <c r="B180" s="259"/>
      <c r="C180" s="260"/>
      <c r="D180" s="261" t="s">
        <v>178</v>
      </c>
      <c r="E180" s="262" t="s">
        <v>1</v>
      </c>
      <c r="F180" s="263" t="s">
        <v>568</v>
      </c>
      <c r="G180" s="260"/>
      <c r="H180" s="264">
        <v>24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178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169</v>
      </c>
    </row>
    <row r="181" s="13" customFormat="1">
      <c r="A181" s="13"/>
      <c r="B181" s="259"/>
      <c r="C181" s="260"/>
      <c r="D181" s="261" t="s">
        <v>178</v>
      </c>
      <c r="E181" s="262" t="s">
        <v>1</v>
      </c>
      <c r="F181" s="263" t="s">
        <v>569</v>
      </c>
      <c r="G181" s="260"/>
      <c r="H181" s="264">
        <v>12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178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169</v>
      </c>
    </row>
    <row r="182" s="14" customFormat="1">
      <c r="A182" s="14"/>
      <c r="B182" s="271"/>
      <c r="C182" s="272"/>
      <c r="D182" s="261" t="s">
        <v>178</v>
      </c>
      <c r="E182" s="273" t="s">
        <v>1</v>
      </c>
      <c r="F182" s="274" t="s">
        <v>186</v>
      </c>
      <c r="G182" s="272"/>
      <c r="H182" s="275">
        <v>36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178</v>
      </c>
      <c r="AU182" s="281" t="s">
        <v>91</v>
      </c>
      <c r="AV182" s="14" t="s">
        <v>176</v>
      </c>
      <c r="AW182" s="14" t="s">
        <v>32</v>
      </c>
      <c r="AX182" s="14" t="s">
        <v>84</v>
      </c>
      <c r="AY182" s="281" t="s">
        <v>169</v>
      </c>
    </row>
    <row r="183" s="2" customFormat="1" ht="16.5" customHeight="1">
      <c r="A183" s="38"/>
      <c r="B183" s="39"/>
      <c r="C183" s="282" t="s">
        <v>8</v>
      </c>
      <c r="D183" s="282" t="s">
        <v>223</v>
      </c>
      <c r="E183" s="283" t="s">
        <v>570</v>
      </c>
      <c r="F183" s="284" t="s">
        <v>571</v>
      </c>
      <c r="G183" s="285" t="s">
        <v>175</v>
      </c>
      <c r="H183" s="286">
        <v>39.600000000000001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0.00396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212</v>
      </c>
      <c r="AT183" s="257" t="s">
        <v>223</v>
      </c>
      <c r="AU183" s="257" t="s">
        <v>91</v>
      </c>
      <c r="AY183" s="17" t="s">
        <v>169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176</v>
      </c>
      <c r="BM183" s="257" t="s">
        <v>572</v>
      </c>
    </row>
    <row r="184" s="13" customFormat="1">
      <c r="A184" s="13"/>
      <c r="B184" s="259"/>
      <c r="C184" s="260"/>
      <c r="D184" s="261" t="s">
        <v>178</v>
      </c>
      <c r="E184" s="260"/>
      <c r="F184" s="263" t="s">
        <v>573</v>
      </c>
      <c r="G184" s="260"/>
      <c r="H184" s="264">
        <v>39.600000000000001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178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169</v>
      </c>
    </row>
    <row r="185" s="2" customFormat="1" ht="16.5" customHeight="1">
      <c r="A185" s="38"/>
      <c r="B185" s="39"/>
      <c r="C185" s="245" t="s">
        <v>256</v>
      </c>
      <c r="D185" s="245" t="s">
        <v>172</v>
      </c>
      <c r="E185" s="246" t="s">
        <v>301</v>
      </c>
      <c r="F185" s="247" t="s">
        <v>302</v>
      </c>
      <c r="G185" s="248" t="s">
        <v>189</v>
      </c>
      <c r="H185" s="249">
        <v>9.5999999999999996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0.72959999999999992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176</v>
      </c>
      <c r="AT185" s="257" t="s">
        <v>172</v>
      </c>
      <c r="AU185" s="257" t="s">
        <v>91</v>
      </c>
      <c r="AY185" s="17" t="s">
        <v>169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176</v>
      </c>
      <c r="BM185" s="257" t="s">
        <v>574</v>
      </c>
    </row>
    <row r="186" s="13" customFormat="1">
      <c r="A186" s="13"/>
      <c r="B186" s="259"/>
      <c r="C186" s="260"/>
      <c r="D186" s="261" t="s">
        <v>178</v>
      </c>
      <c r="E186" s="262" t="s">
        <v>1</v>
      </c>
      <c r="F186" s="263" t="s">
        <v>575</v>
      </c>
      <c r="G186" s="260"/>
      <c r="H186" s="264">
        <v>9.5999999999999996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178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169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333</v>
      </c>
      <c r="F187" s="243" t="s">
        <v>334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169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261</v>
      </c>
      <c r="D188" s="245" t="s">
        <v>172</v>
      </c>
      <c r="E188" s="246" t="s">
        <v>576</v>
      </c>
      <c r="F188" s="247" t="s">
        <v>577</v>
      </c>
      <c r="G188" s="248" t="s">
        <v>183</v>
      </c>
      <c r="H188" s="249">
        <v>1.048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176</v>
      </c>
      <c r="AT188" s="257" t="s">
        <v>172</v>
      </c>
      <c r="AU188" s="257" t="s">
        <v>91</v>
      </c>
      <c r="AY188" s="17" t="s">
        <v>169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176</v>
      </c>
      <c r="BM188" s="257" t="s">
        <v>578</v>
      </c>
    </row>
    <row r="189" s="2" customFormat="1" ht="21.75" customHeight="1">
      <c r="A189" s="38"/>
      <c r="B189" s="39"/>
      <c r="C189" s="245" t="s">
        <v>266</v>
      </c>
      <c r="D189" s="245" t="s">
        <v>172</v>
      </c>
      <c r="E189" s="246" t="s">
        <v>340</v>
      </c>
      <c r="F189" s="247" t="s">
        <v>341</v>
      </c>
      <c r="G189" s="248" t="s">
        <v>183</v>
      </c>
      <c r="H189" s="249">
        <v>1.048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176</v>
      </c>
      <c r="AT189" s="257" t="s">
        <v>172</v>
      </c>
      <c r="AU189" s="257" t="s">
        <v>91</v>
      </c>
      <c r="AY189" s="17" t="s">
        <v>169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176</v>
      </c>
      <c r="BM189" s="257" t="s">
        <v>579</v>
      </c>
    </row>
    <row r="190" s="2" customFormat="1" ht="21.75" customHeight="1">
      <c r="A190" s="38"/>
      <c r="B190" s="39"/>
      <c r="C190" s="245" t="s">
        <v>124</v>
      </c>
      <c r="D190" s="245" t="s">
        <v>172</v>
      </c>
      <c r="E190" s="246" t="s">
        <v>344</v>
      </c>
      <c r="F190" s="247" t="s">
        <v>345</v>
      </c>
      <c r="G190" s="248" t="s">
        <v>183</v>
      </c>
      <c r="H190" s="249">
        <v>9.4320000000000004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176</v>
      </c>
      <c r="AT190" s="257" t="s">
        <v>172</v>
      </c>
      <c r="AU190" s="257" t="s">
        <v>91</v>
      </c>
      <c r="AY190" s="17" t="s">
        <v>169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176</v>
      </c>
      <c r="BM190" s="257" t="s">
        <v>580</v>
      </c>
    </row>
    <row r="191" s="13" customFormat="1">
      <c r="A191" s="13"/>
      <c r="B191" s="259"/>
      <c r="C191" s="260"/>
      <c r="D191" s="261" t="s">
        <v>178</v>
      </c>
      <c r="E191" s="260"/>
      <c r="F191" s="263" t="s">
        <v>581</v>
      </c>
      <c r="G191" s="260"/>
      <c r="H191" s="264">
        <v>9.4320000000000004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178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169</v>
      </c>
    </row>
    <row r="192" s="2" customFormat="1" ht="21.75" customHeight="1">
      <c r="A192" s="38"/>
      <c r="B192" s="39"/>
      <c r="C192" s="245" t="s">
        <v>273</v>
      </c>
      <c r="D192" s="245" t="s">
        <v>172</v>
      </c>
      <c r="E192" s="246" t="s">
        <v>359</v>
      </c>
      <c r="F192" s="247" t="s">
        <v>360</v>
      </c>
      <c r="G192" s="248" t="s">
        <v>183</v>
      </c>
      <c r="H192" s="249">
        <v>1.048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176</v>
      </c>
      <c r="AT192" s="257" t="s">
        <v>172</v>
      </c>
      <c r="AU192" s="257" t="s">
        <v>91</v>
      </c>
      <c r="AY192" s="17" t="s">
        <v>169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176</v>
      </c>
      <c r="BM192" s="257" t="s">
        <v>582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363</v>
      </c>
      <c r="F193" s="243" t="s">
        <v>364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169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172</v>
      </c>
      <c r="E194" s="246" t="s">
        <v>366</v>
      </c>
      <c r="F194" s="247" t="s">
        <v>367</v>
      </c>
      <c r="G194" s="248" t="s">
        <v>183</v>
      </c>
      <c r="H194" s="249">
        <v>1.25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176</v>
      </c>
      <c r="AT194" s="257" t="s">
        <v>172</v>
      </c>
      <c r="AU194" s="257" t="s">
        <v>91</v>
      </c>
      <c r="AY194" s="17" t="s">
        <v>169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176</v>
      </c>
      <c r="BM194" s="257" t="s">
        <v>583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369</v>
      </c>
      <c r="F195" s="232" t="s">
        <v>370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1.0452993000000002</v>
      </c>
      <c r="S195" s="237"/>
      <c r="T195" s="239">
        <f>T196+T200+T215+T219+T238+T241+T246+T295</f>
        <v>0.3179032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169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584</v>
      </c>
      <c r="F196" s="243" t="s">
        <v>585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0.0032000000000000002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169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280</v>
      </c>
      <c r="D197" s="245" t="s">
        <v>172</v>
      </c>
      <c r="E197" s="246" t="s">
        <v>586</v>
      </c>
      <c r="F197" s="247" t="s">
        <v>587</v>
      </c>
      <c r="G197" s="248" t="s">
        <v>189</v>
      </c>
      <c r="H197" s="249">
        <v>2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0.0032000000000000002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256</v>
      </c>
      <c r="AT197" s="257" t="s">
        <v>172</v>
      </c>
      <c r="AU197" s="257" t="s">
        <v>91</v>
      </c>
      <c r="AY197" s="17" t="s">
        <v>169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256</v>
      </c>
      <c r="BM197" s="257" t="s">
        <v>588</v>
      </c>
    </row>
    <row r="198" s="13" customFormat="1">
      <c r="A198" s="13"/>
      <c r="B198" s="259"/>
      <c r="C198" s="260"/>
      <c r="D198" s="261" t="s">
        <v>178</v>
      </c>
      <c r="E198" s="262" t="s">
        <v>490</v>
      </c>
      <c r="F198" s="263" t="s">
        <v>589</v>
      </c>
      <c r="G198" s="260"/>
      <c r="H198" s="264">
        <v>2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178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169</v>
      </c>
    </row>
    <row r="199" s="2" customFormat="1" ht="21.75" customHeight="1">
      <c r="A199" s="38"/>
      <c r="B199" s="39"/>
      <c r="C199" s="245" t="s">
        <v>283</v>
      </c>
      <c r="D199" s="245" t="s">
        <v>172</v>
      </c>
      <c r="E199" s="246" t="s">
        <v>590</v>
      </c>
      <c r="F199" s="247" t="s">
        <v>591</v>
      </c>
      <c r="G199" s="248" t="s">
        <v>592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256</v>
      </c>
      <c r="AT199" s="257" t="s">
        <v>172</v>
      </c>
      <c r="AU199" s="257" t="s">
        <v>91</v>
      </c>
      <c r="AY199" s="17" t="s">
        <v>169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256</v>
      </c>
      <c r="BM199" s="257" t="s">
        <v>593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378</v>
      </c>
      <c r="F200" s="243" t="s">
        <v>379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0.10782</v>
      </c>
      <c r="S200" s="237"/>
      <c r="T200" s="239">
        <f>SUM(T201:T214)</f>
        <v>0.15480000000000002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169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287</v>
      </c>
      <c r="D201" s="245" t="s">
        <v>172</v>
      </c>
      <c r="E201" s="246" t="s">
        <v>381</v>
      </c>
      <c r="F201" s="247" t="s">
        <v>382</v>
      </c>
      <c r="G201" s="248" t="s">
        <v>264</v>
      </c>
      <c r="H201" s="249">
        <v>6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256</v>
      </c>
      <c r="AT201" s="257" t="s">
        <v>172</v>
      </c>
      <c r="AU201" s="257" t="s">
        <v>91</v>
      </c>
      <c r="AY201" s="17" t="s">
        <v>169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256</v>
      </c>
      <c r="BM201" s="257" t="s">
        <v>594</v>
      </c>
    </row>
    <row r="202" s="13" customFormat="1">
      <c r="A202" s="13"/>
      <c r="B202" s="259"/>
      <c r="C202" s="260"/>
      <c r="D202" s="261" t="s">
        <v>178</v>
      </c>
      <c r="E202" s="262" t="s">
        <v>494</v>
      </c>
      <c r="F202" s="263" t="s">
        <v>201</v>
      </c>
      <c r="G202" s="260"/>
      <c r="H202" s="264">
        <v>6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178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169</v>
      </c>
    </row>
    <row r="203" s="2" customFormat="1" ht="21.75" customHeight="1">
      <c r="A203" s="38"/>
      <c r="B203" s="39"/>
      <c r="C203" s="282" t="s">
        <v>293</v>
      </c>
      <c r="D203" s="282" t="s">
        <v>223</v>
      </c>
      <c r="E203" s="283" t="s">
        <v>595</v>
      </c>
      <c r="F203" s="284" t="s">
        <v>596</v>
      </c>
      <c r="G203" s="285" t="s">
        <v>264</v>
      </c>
      <c r="H203" s="286">
        <v>6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0.096000000000000002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335</v>
      </c>
      <c r="AT203" s="257" t="s">
        <v>223</v>
      </c>
      <c r="AU203" s="257" t="s">
        <v>91</v>
      </c>
      <c r="AY203" s="17" t="s">
        <v>169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256</v>
      </c>
      <c r="BM203" s="257" t="s">
        <v>597</v>
      </c>
    </row>
    <row r="204" s="13" customFormat="1">
      <c r="A204" s="13"/>
      <c r="B204" s="259"/>
      <c r="C204" s="260"/>
      <c r="D204" s="261" t="s">
        <v>178</v>
      </c>
      <c r="E204" s="262" t="s">
        <v>1</v>
      </c>
      <c r="F204" s="263" t="s">
        <v>494</v>
      </c>
      <c r="G204" s="260"/>
      <c r="H204" s="264">
        <v>6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178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169</v>
      </c>
    </row>
    <row r="205" s="2" customFormat="1" ht="16.5" customHeight="1">
      <c r="A205" s="38"/>
      <c r="B205" s="39"/>
      <c r="C205" s="282" t="s">
        <v>300</v>
      </c>
      <c r="D205" s="282" t="s">
        <v>223</v>
      </c>
      <c r="E205" s="283" t="s">
        <v>399</v>
      </c>
      <c r="F205" s="284" t="s">
        <v>400</v>
      </c>
      <c r="G205" s="285" t="s">
        <v>401</v>
      </c>
      <c r="H205" s="286">
        <v>0.17999999999999999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0.00071999999999999994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335</v>
      </c>
      <c r="AT205" s="257" t="s">
        <v>223</v>
      </c>
      <c r="AU205" s="257" t="s">
        <v>91</v>
      </c>
      <c r="AY205" s="17" t="s">
        <v>169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256</v>
      </c>
      <c r="BM205" s="257" t="s">
        <v>598</v>
      </c>
    </row>
    <row r="206" s="13" customFormat="1">
      <c r="A206" s="13"/>
      <c r="B206" s="259"/>
      <c r="C206" s="260"/>
      <c r="D206" s="261" t="s">
        <v>178</v>
      </c>
      <c r="E206" s="262" t="s">
        <v>1</v>
      </c>
      <c r="F206" s="263" t="s">
        <v>599</v>
      </c>
      <c r="G206" s="260"/>
      <c r="H206" s="264">
        <v>0.17999999999999999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178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169</v>
      </c>
    </row>
    <row r="207" s="2" customFormat="1" ht="16.5" customHeight="1">
      <c r="A207" s="38"/>
      <c r="B207" s="39"/>
      <c r="C207" s="245" t="s">
        <v>305</v>
      </c>
      <c r="D207" s="245" t="s">
        <v>172</v>
      </c>
      <c r="E207" s="246" t="s">
        <v>600</v>
      </c>
      <c r="F207" s="247" t="s">
        <v>601</v>
      </c>
      <c r="G207" s="248" t="s">
        <v>264</v>
      </c>
      <c r="H207" s="249">
        <v>6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0.010800000000000001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256</v>
      </c>
      <c r="AT207" s="257" t="s">
        <v>172</v>
      </c>
      <c r="AU207" s="257" t="s">
        <v>91</v>
      </c>
      <c r="AY207" s="17" t="s">
        <v>169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256</v>
      </c>
      <c r="BM207" s="257" t="s">
        <v>602</v>
      </c>
    </row>
    <row r="208" s="13" customFormat="1">
      <c r="A208" s="13"/>
      <c r="B208" s="259"/>
      <c r="C208" s="260"/>
      <c r="D208" s="261" t="s">
        <v>178</v>
      </c>
      <c r="E208" s="262" t="s">
        <v>1</v>
      </c>
      <c r="F208" s="263" t="s">
        <v>494</v>
      </c>
      <c r="G208" s="260"/>
      <c r="H208" s="264">
        <v>6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178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169</v>
      </c>
    </row>
    <row r="209" s="2" customFormat="1" ht="21.75" customHeight="1">
      <c r="A209" s="38"/>
      <c r="B209" s="39"/>
      <c r="C209" s="245" t="s">
        <v>312</v>
      </c>
      <c r="D209" s="245" t="s">
        <v>172</v>
      </c>
      <c r="E209" s="246" t="s">
        <v>409</v>
      </c>
      <c r="F209" s="247" t="s">
        <v>410</v>
      </c>
      <c r="G209" s="248" t="s">
        <v>264</v>
      </c>
      <c r="H209" s="249">
        <v>6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0.14400000000000002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256</v>
      </c>
      <c r="AT209" s="257" t="s">
        <v>172</v>
      </c>
      <c r="AU209" s="257" t="s">
        <v>91</v>
      </c>
      <c r="AY209" s="17" t="s">
        <v>169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256</v>
      </c>
      <c r="BM209" s="257" t="s">
        <v>603</v>
      </c>
    </row>
    <row r="210" s="13" customFormat="1">
      <c r="A210" s="13"/>
      <c r="B210" s="259"/>
      <c r="C210" s="260"/>
      <c r="D210" s="261" t="s">
        <v>178</v>
      </c>
      <c r="E210" s="262" t="s">
        <v>1</v>
      </c>
      <c r="F210" s="263" t="s">
        <v>494</v>
      </c>
      <c r="G210" s="260"/>
      <c r="H210" s="264">
        <v>6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178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169</v>
      </c>
    </row>
    <row r="211" s="2" customFormat="1" ht="21.75" customHeight="1">
      <c r="A211" s="38"/>
      <c r="B211" s="39"/>
      <c r="C211" s="245" t="s">
        <v>317</v>
      </c>
      <c r="D211" s="245" t="s">
        <v>172</v>
      </c>
      <c r="E211" s="246" t="s">
        <v>604</v>
      </c>
      <c r="F211" s="247" t="s">
        <v>605</v>
      </c>
      <c r="G211" s="248" t="s">
        <v>264</v>
      </c>
      <c r="H211" s="249">
        <v>6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256</v>
      </c>
      <c r="AT211" s="257" t="s">
        <v>172</v>
      </c>
      <c r="AU211" s="257" t="s">
        <v>91</v>
      </c>
      <c r="AY211" s="17" t="s">
        <v>169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256</v>
      </c>
      <c r="BM211" s="257" t="s">
        <v>606</v>
      </c>
    </row>
    <row r="212" s="13" customFormat="1">
      <c r="A212" s="13"/>
      <c r="B212" s="259"/>
      <c r="C212" s="260"/>
      <c r="D212" s="261" t="s">
        <v>178</v>
      </c>
      <c r="E212" s="262" t="s">
        <v>1</v>
      </c>
      <c r="F212" s="263" t="s">
        <v>494</v>
      </c>
      <c r="G212" s="260"/>
      <c r="H212" s="264">
        <v>6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178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169</v>
      </c>
    </row>
    <row r="213" s="2" customFormat="1" ht="21.75" customHeight="1">
      <c r="A213" s="38"/>
      <c r="B213" s="39"/>
      <c r="C213" s="282" t="s">
        <v>322</v>
      </c>
      <c r="D213" s="282" t="s">
        <v>223</v>
      </c>
      <c r="E213" s="283" t="s">
        <v>607</v>
      </c>
      <c r="F213" s="284" t="s">
        <v>608</v>
      </c>
      <c r="G213" s="285" t="s">
        <v>264</v>
      </c>
      <c r="H213" s="286">
        <v>6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0.011100000000000001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335</v>
      </c>
      <c r="AT213" s="257" t="s">
        <v>223</v>
      </c>
      <c r="AU213" s="257" t="s">
        <v>91</v>
      </c>
      <c r="AY213" s="17" t="s">
        <v>169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256</v>
      </c>
      <c r="BM213" s="257" t="s">
        <v>609</v>
      </c>
    </row>
    <row r="214" s="2" customFormat="1" ht="21.75" customHeight="1">
      <c r="A214" s="38"/>
      <c r="B214" s="39"/>
      <c r="C214" s="245" t="s">
        <v>327</v>
      </c>
      <c r="D214" s="245" t="s">
        <v>172</v>
      </c>
      <c r="E214" s="246" t="s">
        <v>413</v>
      </c>
      <c r="F214" s="247" t="s">
        <v>414</v>
      </c>
      <c r="G214" s="248" t="s">
        <v>183</v>
      </c>
      <c r="H214" s="249">
        <v>0.108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256</v>
      </c>
      <c r="AT214" s="257" t="s">
        <v>172</v>
      </c>
      <c r="AU214" s="257" t="s">
        <v>91</v>
      </c>
      <c r="AY214" s="17" t="s">
        <v>169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610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611</v>
      </c>
      <c r="F215" s="243" t="s">
        <v>612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169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335</v>
      </c>
      <c r="D216" s="245" t="s">
        <v>172</v>
      </c>
      <c r="E216" s="246" t="s">
        <v>613</v>
      </c>
      <c r="F216" s="247" t="s">
        <v>614</v>
      </c>
      <c r="G216" s="248" t="s">
        <v>264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256</v>
      </c>
      <c r="AT216" s="257" t="s">
        <v>172</v>
      </c>
      <c r="AU216" s="257" t="s">
        <v>91</v>
      </c>
      <c r="AY216" s="17" t="s">
        <v>169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615</v>
      </c>
    </row>
    <row r="217" s="13" customFormat="1">
      <c r="A217" s="13"/>
      <c r="B217" s="259"/>
      <c r="C217" s="260"/>
      <c r="D217" s="261" t="s">
        <v>178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178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169</v>
      </c>
    </row>
    <row r="218" s="2" customFormat="1" ht="21.75" customHeight="1">
      <c r="A218" s="38"/>
      <c r="B218" s="39"/>
      <c r="C218" s="245" t="s">
        <v>339</v>
      </c>
      <c r="D218" s="245" t="s">
        <v>172</v>
      </c>
      <c r="E218" s="246" t="s">
        <v>616</v>
      </c>
      <c r="F218" s="247" t="s">
        <v>617</v>
      </c>
      <c r="G218" s="248" t="s">
        <v>592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256</v>
      </c>
      <c r="AT218" s="257" t="s">
        <v>172</v>
      </c>
      <c r="AU218" s="257" t="s">
        <v>91</v>
      </c>
      <c r="AY218" s="17" t="s">
        <v>169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618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619</v>
      </c>
      <c r="F219" s="243" t="s">
        <v>620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0.096599500000000005</v>
      </c>
      <c r="S219" s="237"/>
      <c r="T219" s="239">
        <f>SUM(T220:T237)</f>
        <v>0.14147649999999998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169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343</v>
      </c>
      <c r="D220" s="245" t="s">
        <v>172</v>
      </c>
      <c r="E220" s="246" t="s">
        <v>621</v>
      </c>
      <c r="F220" s="247" t="s">
        <v>622</v>
      </c>
      <c r="G220" s="248" t="s">
        <v>175</v>
      </c>
      <c r="H220" s="249">
        <v>22.329999999999998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0.072572499999999984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172</v>
      </c>
      <c r="AU220" s="257" t="s">
        <v>91</v>
      </c>
      <c r="AY220" s="17" t="s">
        <v>169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623</v>
      </c>
    </row>
    <row r="221" s="13" customFormat="1">
      <c r="A221" s="13"/>
      <c r="B221" s="259"/>
      <c r="C221" s="260"/>
      <c r="D221" s="261" t="s">
        <v>178</v>
      </c>
      <c r="E221" s="262" t="s">
        <v>485</v>
      </c>
      <c r="F221" s="263" t="s">
        <v>624</v>
      </c>
      <c r="G221" s="260"/>
      <c r="H221" s="264">
        <v>22.329999999999998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178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169</v>
      </c>
    </row>
    <row r="222" s="2" customFormat="1" ht="21.75" customHeight="1">
      <c r="A222" s="38"/>
      <c r="B222" s="39"/>
      <c r="C222" s="245" t="s">
        <v>348</v>
      </c>
      <c r="D222" s="245" t="s">
        <v>172</v>
      </c>
      <c r="E222" s="246" t="s">
        <v>625</v>
      </c>
      <c r="F222" s="247" t="s">
        <v>626</v>
      </c>
      <c r="G222" s="248" t="s">
        <v>175</v>
      </c>
      <c r="H222" s="249">
        <v>22.329999999999998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0.0096018999999999983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172</v>
      </c>
      <c r="AU222" s="257" t="s">
        <v>91</v>
      </c>
      <c r="AY222" s="17" t="s">
        <v>169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627</v>
      </c>
    </row>
    <row r="223" s="13" customFormat="1">
      <c r="A223" s="13"/>
      <c r="B223" s="259"/>
      <c r="C223" s="260"/>
      <c r="D223" s="261" t="s">
        <v>178</v>
      </c>
      <c r="E223" s="262" t="s">
        <v>1</v>
      </c>
      <c r="F223" s="263" t="s">
        <v>485</v>
      </c>
      <c r="G223" s="260"/>
      <c r="H223" s="264">
        <v>22.329999999999998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178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169</v>
      </c>
    </row>
    <row r="224" s="2" customFormat="1" ht="21.75" customHeight="1">
      <c r="A224" s="38"/>
      <c r="B224" s="39"/>
      <c r="C224" s="282" t="s">
        <v>353</v>
      </c>
      <c r="D224" s="282" t="s">
        <v>223</v>
      </c>
      <c r="E224" s="283" t="s">
        <v>628</v>
      </c>
      <c r="F224" s="284" t="s">
        <v>629</v>
      </c>
      <c r="G224" s="285" t="s">
        <v>189</v>
      </c>
      <c r="H224" s="286">
        <v>2.6800000000000002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0.047436000000000006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335</v>
      </c>
      <c r="AT224" s="257" t="s">
        <v>223</v>
      </c>
      <c r="AU224" s="257" t="s">
        <v>91</v>
      </c>
      <c r="AY224" s="17" t="s">
        <v>169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630</v>
      </c>
    </row>
    <row r="225" s="13" customFormat="1">
      <c r="A225" s="13"/>
      <c r="B225" s="259"/>
      <c r="C225" s="260"/>
      <c r="D225" s="261" t="s">
        <v>178</v>
      </c>
      <c r="E225" s="262" t="s">
        <v>1</v>
      </c>
      <c r="F225" s="263" t="s">
        <v>631</v>
      </c>
      <c r="G225" s="260"/>
      <c r="H225" s="264">
        <v>2.2330000000000001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178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169</v>
      </c>
    </row>
    <row r="226" s="13" customFormat="1">
      <c r="A226" s="13"/>
      <c r="B226" s="259"/>
      <c r="C226" s="260"/>
      <c r="D226" s="261" t="s">
        <v>178</v>
      </c>
      <c r="E226" s="260"/>
      <c r="F226" s="263" t="s">
        <v>632</v>
      </c>
      <c r="G226" s="260"/>
      <c r="H226" s="264">
        <v>2.6800000000000002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178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169</v>
      </c>
    </row>
    <row r="227" s="2" customFormat="1" ht="16.5" customHeight="1">
      <c r="A227" s="38"/>
      <c r="B227" s="39"/>
      <c r="C227" s="245" t="s">
        <v>358</v>
      </c>
      <c r="D227" s="245" t="s">
        <v>172</v>
      </c>
      <c r="E227" s="246" t="s">
        <v>633</v>
      </c>
      <c r="F227" s="247" t="s">
        <v>634</v>
      </c>
      <c r="G227" s="248" t="s">
        <v>189</v>
      </c>
      <c r="H227" s="249">
        <v>1.8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0.063539999999999999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172</v>
      </c>
      <c r="AU227" s="257" t="s">
        <v>91</v>
      </c>
      <c r="AY227" s="17" t="s">
        <v>169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635</v>
      </c>
    </row>
    <row r="228" s="13" customFormat="1">
      <c r="A228" s="13"/>
      <c r="B228" s="259"/>
      <c r="C228" s="260"/>
      <c r="D228" s="261" t="s">
        <v>178</v>
      </c>
      <c r="E228" s="262" t="s">
        <v>1</v>
      </c>
      <c r="F228" s="263" t="s">
        <v>636</v>
      </c>
      <c r="G228" s="260"/>
      <c r="H228" s="264">
        <v>1.8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178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169</v>
      </c>
    </row>
    <row r="229" s="2" customFormat="1" ht="16.5" customHeight="1">
      <c r="A229" s="38"/>
      <c r="B229" s="39"/>
      <c r="C229" s="245" t="s">
        <v>365</v>
      </c>
      <c r="D229" s="245" t="s">
        <v>172</v>
      </c>
      <c r="E229" s="246" t="s">
        <v>637</v>
      </c>
      <c r="F229" s="247" t="s">
        <v>638</v>
      </c>
      <c r="G229" s="248" t="s">
        <v>264</v>
      </c>
      <c r="H229" s="249">
        <v>1.8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0.0018360000000000002</v>
      </c>
      <c r="S229" s="255">
        <v>0.00298</v>
      </c>
      <c r="T229" s="256">
        <f>S229*H229</f>
        <v>0.0053639999999999998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172</v>
      </c>
      <c r="AU229" s="257" t="s">
        <v>91</v>
      </c>
      <c r="AY229" s="17" t="s">
        <v>169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639</v>
      </c>
    </row>
    <row r="230" s="13" customFormat="1">
      <c r="A230" s="13"/>
      <c r="B230" s="259"/>
      <c r="C230" s="260"/>
      <c r="D230" s="261" t="s">
        <v>178</v>
      </c>
      <c r="E230" s="262" t="s">
        <v>1</v>
      </c>
      <c r="F230" s="263" t="s">
        <v>636</v>
      </c>
      <c r="G230" s="260"/>
      <c r="H230" s="264">
        <v>1.8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178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169</v>
      </c>
    </row>
    <row r="231" s="2" customFormat="1" ht="16.5" customHeight="1">
      <c r="A231" s="38"/>
      <c r="B231" s="39"/>
      <c r="C231" s="282" t="s">
        <v>373</v>
      </c>
      <c r="D231" s="282" t="s">
        <v>223</v>
      </c>
      <c r="E231" s="283" t="s">
        <v>640</v>
      </c>
      <c r="F231" s="284" t="s">
        <v>641</v>
      </c>
      <c r="G231" s="285" t="s">
        <v>189</v>
      </c>
      <c r="H231" s="286">
        <v>1.98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0.035046000000000001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335</v>
      </c>
      <c r="AT231" s="257" t="s">
        <v>223</v>
      </c>
      <c r="AU231" s="257" t="s">
        <v>91</v>
      </c>
      <c r="AY231" s="17" t="s">
        <v>169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642</v>
      </c>
    </row>
    <row r="232" s="13" customFormat="1">
      <c r="A232" s="13"/>
      <c r="B232" s="259"/>
      <c r="C232" s="260"/>
      <c r="D232" s="261" t="s">
        <v>178</v>
      </c>
      <c r="E232" s="260"/>
      <c r="F232" s="263" t="s">
        <v>643</v>
      </c>
      <c r="G232" s="260"/>
      <c r="H232" s="264">
        <v>1.98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178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169</v>
      </c>
    </row>
    <row r="233" s="2" customFormat="1" ht="16.5" customHeight="1">
      <c r="A233" s="38"/>
      <c r="B233" s="39"/>
      <c r="C233" s="245" t="s">
        <v>380</v>
      </c>
      <c r="D233" s="245" t="s">
        <v>172</v>
      </c>
      <c r="E233" s="246" t="s">
        <v>644</v>
      </c>
      <c r="F233" s="247" t="s">
        <v>645</v>
      </c>
      <c r="G233" s="248" t="s">
        <v>175</v>
      </c>
      <c r="H233" s="249">
        <v>22.329999999999998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0.0026795999999999999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172</v>
      </c>
      <c r="AU233" s="257" t="s">
        <v>91</v>
      </c>
      <c r="AY233" s="17" t="s">
        <v>169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646</v>
      </c>
    </row>
    <row r="234" s="13" customFormat="1">
      <c r="A234" s="13"/>
      <c r="B234" s="259"/>
      <c r="C234" s="260"/>
      <c r="D234" s="261" t="s">
        <v>178</v>
      </c>
      <c r="E234" s="262" t="s">
        <v>1</v>
      </c>
      <c r="F234" s="263" t="s">
        <v>485</v>
      </c>
      <c r="G234" s="260"/>
      <c r="H234" s="264">
        <v>22.329999999999998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178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169</v>
      </c>
    </row>
    <row r="235" s="2" customFormat="1" ht="16.5" customHeight="1">
      <c r="A235" s="38"/>
      <c r="B235" s="39"/>
      <c r="C235" s="245" t="s">
        <v>385</v>
      </c>
      <c r="D235" s="245" t="s">
        <v>172</v>
      </c>
      <c r="E235" s="246" t="s">
        <v>647</v>
      </c>
      <c r="F235" s="247" t="s">
        <v>648</v>
      </c>
      <c r="G235" s="248" t="s">
        <v>264</v>
      </c>
      <c r="H235" s="249">
        <v>44.659999999999997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256</v>
      </c>
      <c r="AT235" s="257" t="s">
        <v>172</v>
      </c>
      <c r="AU235" s="257" t="s">
        <v>91</v>
      </c>
      <c r="AY235" s="17" t="s">
        <v>169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649</v>
      </c>
    </row>
    <row r="236" s="13" customFormat="1">
      <c r="A236" s="13"/>
      <c r="B236" s="259"/>
      <c r="C236" s="260"/>
      <c r="D236" s="261" t="s">
        <v>178</v>
      </c>
      <c r="E236" s="262" t="s">
        <v>1</v>
      </c>
      <c r="F236" s="263" t="s">
        <v>650</v>
      </c>
      <c r="G236" s="260"/>
      <c r="H236" s="264">
        <v>44.659999999999997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178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169</v>
      </c>
    </row>
    <row r="237" s="2" customFormat="1" ht="21.75" customHeight="1">
      <c r="A237" s="38"/>
      <c r="B237" s="39"/>
      <c r="C237" s="245" t="s">
        <v>390</v>
      </c>
      <c r="D237" s="245" t="s">
        <v>172</v>
      </c>
      <c r="E237" s="246" t="s">
        <v>651</v>
      </c>
      <c r="F237" s="247" t="s">
        <v>652</v>
      </c>
      <c r="G237" s="248" t="s">
        <v>592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256</v>
      </c>
      <c r="AT237" s="257" t="s">
        <v>172</v>
      </c>
      <c r="AU237" s="257" t="s">
        <v>91</v>
      </c>
      <c r="AY237" s="17" t="s">
        <v>169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653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654</v>
      </c>
      <c r="F238" s="243" t="s">
        <v>655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3.8400000000000005E-05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169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394</v>
      </c>
      <c r="D239" s="245" t="s">
        <v>172</v>
      </c>
      <c r="E239" s="246" t="s">
        <v>656</v>
      </c>
      <c r="F239" s="247" t="s">
        <v>657</v>
      </c>
      <c r="G239" s="248" t="s">
        <v>189</v>
      </c>
      <c r="H239" s="249">
        <v>0.95999999999999996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3.8400000000000005E-05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256</v>
      </c>
      <c r="AT239" s="257" t="s">
        <v>172</v>
      </c>
      <c r="AU239" s="257" t="s">
        <v>91</v>
      </c>
      <c r="AY239" s="17" t="s">
        <v>169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256</v>
      </c>
      <c r="BM239" s="257" t="s">
        <v>658</v>
      </c>
    </row>
    <row r="240" s="13" customFormat="1">
      <c r="A240" s="13"/>
      <c r="B240" s="259"/>
      <c r="C240" s="260"/>
      <c r="D240" s="261" t="s">
        <v>178</v>
      </c>
      <c r="E240" s="262" t="s">
        <v>659</v>
      </c>
      <c r="F240" s="263" t="s">
        <v>660</v>
      </c>
      <c r="G240" s="260"/>
      <c r="H240" s="264">
        <v>0.95999999999999996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178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169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661</v>
      </c>
      <c r="F241" s="243" t="s">
        <v>662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0.0067859999999999995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169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398</v>
      </c>
      <c r="D242" s="245" t="s">
        <v>172</v>
      </c>
      <c r="E242" s="246" t="s">
        <v>663</v>
      </c>
      <c r="F242" s="247" t="s">
        <v>664</v>
      </c>
      <c r="G242" s="248" t="s">
        <v>264</v>
      </c>
      <c r="H242" s="249">
        <v>1.5600000000000001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0.0067859999999999995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256</v>
      </c>
      <c r="AT242" s="257" t="s">
        <v>172</v>
      </c>
      <c r="AU242" s="257" t="s">
        <v>91</v>
      </c>
      <c r="AY242" s="17" t="s">
        <v>169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665</v>
      </c>
    </row>
    <row r="243" s="13" customFormat="1">
      <c r="A243" s="13"/>
      <c r="B243" s="259"/>
      <c r="C243" s="260"/>
      <c r="D243" s="261" t="s">
        <v>178</v>
      </c>
      <c r="E243" s="262" t="s">
        <v>1</v>
      </c>
      <c r="F243" s="263" t="s">
        <v>666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178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169</v>
      </c>
    </row>
    <row r="244" s="13" customFormat="1">
      <c r="A244" s="13"/>
      <c r="B244" s="259"/>
      <c r="C244" s="260"/>
      <c r="D244" s="261" t="s">
        <v>178</v>
      </c>
      <c r="E244" s="262" t="s">
        <v>1</v>
      </c>
      <c r="F244" s="263" t="s">
        <v>667</v>
      </c>
      <c r="G244" s="260"/>
      <c r="H244" s="264">
        <v>0.95999999999999996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178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169</v>
      </c>
    </row>
    <row r="245" s="14" customFormat="1">
      <c r="A245" s="14"/>
      <c r="B245" s="271"/>
      <c r="C245" s="272"/>
      <c r="D245" s="261" t="s">
        <v>178</v>
      </c>
      <c r="E245" s="273" t="s">
        <v>1</v>
      </c>
      <c r="F245" s="274" t="s">
        <v>186</v>
      </c>
      <c r="G245" s="272"/>
      <c r="H245" s="275">
        <v>1.5600000000000001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178</v>
      </c>
      <c r="AU245" s="281" t="s">
        <v>91</v>
      </c>
      <c r="AV245" s="14" t="s">
        <v>176</v>
      </c>
      <c r="AW245" s="14" t="s">
        <v>32</v>
      </c>
      <c r="AX245" s="14" t="s">
        <v>84</v>
      </c>
      <c r="AY245" s="281" t="s">
        <v>169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416</v>
      </c>
      <c r="F246" s="243" t="s">
        <v>417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0.27612131000000006</v>
      </c>
      <c r="S246" s="237"/>
      <c r="T246" s="239">
        <f>SUM(T247:T294)</f>
        <v>0.012846299999999998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169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404</v>
      </c>
      <c r="D247" s="245" t="s">
        <v>172</v>
      </c>
      <c r="E247" s="246" t="s">
        <v>668</v>
      </c>
      <c r="F247" s="247" t="s">
        <v>669</v>
      </c>
      <c r="G247" s="248" t="s">
        <v>189</v>
      </c>
      <c r="H247" s="249">
        <v>4.2750000000000004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0.00025650000000000005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256</v>
      </c>
      <c r="AT247" s="257" t="s">
        <v>172</v>
      </c>
      <c r="AU247" s="257" t="s">
        <v>91</v>
      </c>
      <c r="AY247" s="17" t="s">
        <v>169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256</v>
      </c>
      <c r="BM247" s="257" t="s">
        <v>670</v>
      </c>
    </row>
    <row r="248" s="13" customFormat="1">
      <c r="A248" s="13"/>
      <c r="B248" s="259"/>
      <c r="C248" s="260"/>
      <c r="D248" s="261" t="s">
        <v>178</v>
      </c>
      <c r="E248" s="262" t="s">
        <v>498</v>
      </c>
      <c r="F248" s="263" t="s">
        <v>671</v>
      </c>
      <c r="G248" s="260"/>
      <c r="H248" s="264">
        <v>4.2750000000000004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178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169</v>
      </c>
    </row>
    <row r="249" s="2" customFormat="1" ht="21.75" customHeight="1">
      <c r="A249" s="38"/>
      <c r="B249" s="39"/>
      <c r="C249" s="245" t="s">
        <v>408</v>
      </c>
      <c r="D249" s="245" t="s">
        <v>172</v>
      </c>
      <c r="E249" s="246" t="s">
        <v>419</v>
      </c>
      <c r="F249" s="247" t="s">
        <v>420</v>
      </c>
      <c r="G249" s="248" t="s">
        <v>189</v>
      </c>
      <c r="H249" s="249">
        <v>5.9889999999999999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0.00077856999999999991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256</v>
      </c>
      <c r="AT249" s="257" t="s">
        <v>172</v>
      </c>
      <c r="AU249" s="257" t="s">
        <v>91</v>
      </c>
      <c r="AY249" s="17" t="s">
        <v>169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256</v>
      </c>
      <c r="BM249" s="257" t="s">
        <v>672</v>
      </c>
    </row>
    <row r="250" s="13" customFormat="1">
      <c r="A250" s="13"/>
      <c r="B250" s="259"/>
      <c r="C250" s="260"/>
      <c r="D250" s="261" t="s">
        <v>178</v>
      </c>
      <c r="E250" s="262" t="s">
        <v>1</v>
      </c>
      <c r="F250" s="263" t="s">
        <v>673</v>
      </c>
      <c r="G250" s="260"/>
      <c r="H250" s="264">
        <v>5.9889999999999999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178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169</v>
      </c>
    </row>
    <row r="251" s="2" customFormat="1" ht="21.75" customHeight="1">
      <c r="A251" s="38"/>
      <c r="B251" s="39"/>
      <c r="C251" s="245" t="s">
        <v>412</v>
      </c>
      <c r="D251" s="245" t="s">
        <v>172</v>
      </c>
      <c r="E251" s="246" t="s">
        <v>424</v>
      </c>
      <c r="F251" s="247" t="s">
        <v>425</v>
      </c>
      <c r="G251" s="248" t="s">
        <v>189</v>
      </c>
      <c r="H251" s="249">
        <v>1.714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0.00020568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256</v>
      </c>
      <c r="AT251" s="257" t="s">
        <v>172</v>
      </c>
      <c r="AU251" s="257" t="s">
        <v>91</v>
      </c>
      <c r="AY251" s="17" t="s">
        <v>169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256</v>
      </c>
      <c r="BM251" s="257" t="s">
        <v>674</v>
      </c>
    </row>
    <row r="252" s="13" customFormat="1">
      <c r="A252" s="13"/>
      <c r="B252" s="259"/>
      <c r="C252" s="260"/>
      <c r="D252" s="261" t="s">
        <v>178</v>
      </c>
      <c r="E252" s="262" t="s">
        <v>134</v>
      </c>
      <c r="F252" s="263" t="s">
        <v>675</v>
      </c>
      <c r="G252" s="260"/>
      <c r="H252" s="264">
        <v>1.714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178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169</v>
      </c>
    </row>
    <row r="253" s="2" customFormat="1" ht="21.75" customHeight="1">
      <c r="A253" s="38"/>
      <c r="B253" s="39"/>
      <c r="C253" s="245" t="s">
        <v>418</v>
      </c>
      <c r="D253" s="245" t="s">
        <v>172</v>
      </c>
      <c r="E253" s="246" t="s">
        <v>676</v>
      </c>
      <c r="F253" s="247" t="s">
        <v>677</v>
      </c>
      <c r="G253" s="248" t="s">
        <v>189</v>
      </c>
      <c r="H253" s="249">
        <v>4.2750000000000004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0.0012397500000000002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256</v>
      </c>
      <c r="AT253" s="257" t="s">
        <v>172</v>
      </c>
      <c r="AU253" s="257" t="s">
        <v>91</v>
      </c>
      <c r="AY253" s="17" t="s">
        <v>169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256</v>
      </c>
      <c r="BM253" s="257" t="s">
        <v>678</v>
      </c>
    </row>
    <row r="254" s="13" customFormat="1">
      <c r="A254" s="13"/>
      <c r="B254" s="259"/>
      <c r="C254" s="260"/>
      <c r="D254" s="261" t="s">
        <v>178</v>
      </c>
      <c r="E254" s="262" t="s">
        <v>1</v>
      </c>
      <c r="F254" s="263" t="s">
        <v>498</v>
      </c>
      <c r="G254" s="260"/>
      <c r="H254" s="264">
        <v>4.2750000000000004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178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169</v>
      </c>
    </row>
    <row r="255" s="2" customFormat="1" ht="21.75" customHeight="1">
      <c r="A255" s="38"/>
      <c r="B255" s="39"/>
      <c r="C255" s="245" t="s">
        <v>423</v>
      </c>
      <c r="D255" s="245" t="s">
        <v>172</v>
      </c>
      <c r="E255" s="246" t="s">
        <v>679</v>
      </c>
      <c r="F255" s="247" t="s">
        <v>680</v>
      </c>
      <c r="G255" s="248" t="s">
        <v>189</v>
      </c>
      <c r="H255" s="249">
        <v>21.140000000000001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0.0012684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256</v>
      </c>
      <c r="AT255" s="257" t="s">
        <v>172</v>
      </c>
      <c r="AU255" s="257" t="s">
        <v>91</v>
      </c>
      <c r="AY255" s="17" t="s">
        <v>169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256</v>
      </c>
      <c r="BM255" s="257" t="s">
        <v>681</v>
      </c>
    </row>
    <row r="256" s="13" customFormat="1">
      <c r="A256" s="13"/>
      <c r="B256" s="259"/>
      <c r="C256" s="260"/>
      <c r="D256" s="261" t="s">
        <v>178</v>
      </c>
      <c r="E256" s="262" t="s">
        <v>496</v>
      </c>
      <c r="F256" s="263" t="s">
        <v>682</v>
      </c>
      <c r="G256" s="260"/>
      <c r="H256" s="264">
        <v>17.100000000000001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178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169</v>
      </c>
    </row>
    <row r="257" s="13" customFormat="1">
      <c r="A257" s="13"/>
      <c r="B257" s="259"/>
      <c r="C257" s="260"/>
      <c r="D257" s="261" t="s">
        <v>178</v>
      </c>
      <c r="E257" s="262" t="s">
        <v>502</v>
      </c>
      <c r="F257" s="263" t="s">
        <v>683</v>
      </c>
      <c r="G257" s="260"/>
      <c r="H257" s="264">
        <v>18.809999999999999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178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169</v>
      </c>
    </row>
    <row r="258" s="13" customFormat="1">
      <c r="A258" s="13"/>
      <c r="B258" s="259"/>
      <c r="C258" s="260"/>
      <c r="D258" s="261" t="s">
        <v>178</v>
      </c>
      <c r="E258" s="262" t="s">
        <v>504</v>
      </c>
      <c r="F258" s="263" t="s">
        <v>684</v>
      </c>
      <c r="G258" s="260"/>
      <c r="H258" s="264">
        <v>13.5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178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169</v>
      </c>
    </row>
    <row r="259" s="13" customFormat="1">
      <c r="A259" s="13"/>
      <c r="B259" s="259"/>
      <c r="C259" s="260"/>
      <c r="D259" s="261" t="s">
        <v>178</v>
      </c>
      <c r="E259" s="262" t="s">
        <v>506</v>
      </c>
      <c r="F259" s="263" t="s">
        <v>685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178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169</v>
      </c>
    </row>
    <row r="260" s="13" customFormat="1">
      <c r="A260" s="13"/>
      <c r="B260" s="259"/>
      <c r="C260" s="260"/>
      <c r="D260" s="261" t="s">
        <v>178</v>
      </c>
      <c r="E260" s="262" t="s">
        <v>1</v>
      </c>
      <c r="F260" s="263" t="s">
        <v>686</v>
      </c>
      <c r="G260" s="260"/>
      <c r="H260" s="264">
        <v>21.140000000000001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178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169</v>
      </c>
    </row>
    <row r="261" s="2" customFormat="1" ht="21.75" customHeight="1">
      <c r="A261" s="38"/>
      <c r="B261" s="39"/>
      <c r="C261" s="245" t="s">
        <v>427</v>
      </c>
      <c r="D261" s="245" t="s">
        <v>172</v>
      </c>
      <c r="E261" s="246" t="s">
        <v>687</v>
      </c>
      <c r="F261" s="247" t="s">
        <v>688</v>
      </c>
      <c r="G261" s="248" t="s">
        <v>189</v>
      </c>
      <c r="H261" s="249">
        <v>34.640000000000001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0.0048495999999999999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256</v>
      </c>
      <c r="AT261" s="257" t="s">
        <v>172</v>
      </c>
      <c r="AU261" s="257" t="s">
        <v>91</v>
      </c>
      <c r="AY261" s="17" t="s">
        <v>169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256</v>
      </c>
      <c r="BM261" s="257" t="s">
        <v>689</v>
      </c>
    </row>
    <row r="262" s="13" customFormat="1">
      <c r="A262" s="13"/>
      <c r="B262" s="259"/>
      <c r="C262" s="260"/>
      <c r="D262" s="261" t="s">
        <v>178</v>
      </c>
      <c r="E262" s="262" t="s">
        <v>1</v>
      </c>
      <c r="F262" s="263" t="s">
        <v>690</v>
      </c>
      <c r="G262" s="260"/>
      <c r="H262" s="264">
        <v>34.640000000000001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178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169</v>
      </c>
    </row>
    <row r="263" s="2" customFormat="1" ht="21.75" customHeight="1">
      <c r="A263" s="38"/>
      <c r="B263" s="39"/>
      <c r="C263" s="245" t="s">
        <v>432</v>
      </c>
      <c r="D263" s="245" t="s">
        <v>172</v>
      </c>
      <c r="E263" s="246" t="s">
        <v>437</v>
      </c>
      <c r="F263" s="247" t="s">
        <v>438</v>
      </c>
      <c r="G263" s="248" t="s">
        <v>189</v>
      </c>
      <c r="H263" s="249">
        <v>34.640000000000001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0.0041568000000000004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256</v>
      </c>
      <c r="AT263" s="257" t="s">
        <v>172</v>
      </c>
      <c r="AU263" s="257" t="s">
        <v>91</v>
      </c>
      <c r="AY263" s="17" t="s">
        <v>169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256</v>
      </c>
      <c r="BM263" s="257" t="s">
        <v>691</v>
      </c>
    </row>
    <row r="264" s="13" customFormat="1">
      <c r="A264" s="13"/>
      <c r="B264" s="259"/>
      <c r="C264" s="260"/>
      <c r="D264" s="261" t="s">
        <v>178</v>
      </c>
      <c r="E264" s="262" t="s">
        <v>1</v>
      </c>
      <c r="F264" s="263" t="s">
        <v>690</v>
      </c>
      <c r="G264" s="260"/>
      <c r="H264" s="264">
        <v>34.640000000000001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178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169</v>
      </c>
    </row>
    <row r="265" s="2" customFormat="1" ht="21.75" customHeight="1">
      <c r="A265" s="38"/>
      <c r="B265" s="39"/>
      <c r="C265" s="245" t="s">
        <v>436</v>
      </c>
      <c r="D265" s="245" t="s">
        <v>172</v>
      </c>
      <c r="E265" s="246" t="s">
        <v>692</v>
      </c>
      <c r="F265" s="247" t="s">
        <v>693</v>
      </c>
      <c r="G265" s="248" t="s">
        <v>175</v>
      </c>
      <c r="H265" s="249">
        <v>23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0.00023000000000000001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256</v>
      </c>
      <c r="AT265" s="257" t="s">
        <v>172</v>
      </c>
      <c r="AU265" s="257" t="s">
        <v>91</v>
      </c>
      <c r="AY265" s="17" t="s">
        <v>169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256</v>
      </c>
      <c r="BM265" s="257" t="s">
        <v>694</v>
      </c>
    </row>
    <row r="266" s="13" customFormat="1">
      <c r="A266" s="13"/>
      <c r="B266" s="259"/>
      <c r="C266" s="260"/>
      <c r="D266" s="261" t="s">
        <v>178</v>
      </c>
      <c r="E266" s="262" t="s">
        <v>1</v>
      </c>
      <c r="F266" s="263" t="s">
        <v>695</v>
      </c>
      <c r="G266" s="260"/>
      <c r="H266" s="264">
        <v>17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178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169</v>
      </c>
    </row>
    <row r="267" s="13" customFormat="1">
      <c r="A267" s="13"/>
      <c r="B267" s="259"/>
      <c r="C267" s="260"/>
      <c r="D267" s="261" t="s">
        <v>178</v>
      </c>
      <c r="E267" s="262" t="s">
        <v>1</v>
      </c>
      <c r="F267" s="263" t="s">
        <v>696</v>
      </c>
      <c r="G267" s="260"/>
      <c r="H267" s="264">
        <v>6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178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169</v>
      </c>
    </row>
    <row r="268" s="14" customFormat="1">
      <c r="A268" s="14"/>
      <c r="B268" s="271"/>
      <c r="C268" s="272"/>
      <c r="D268" s="261" t="s">
        <v>178</v>
      </c>
      <c r="E268" s="273" t="s">
        <v>509</v>
      </c>
      <c r="F268" s="274" t="s">
        <v>186</v>
      </c>
      <c r="G268" s="272"/>
      <c r="H268" s="275">
        <v>23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178</v>
      </c>
      <c r="AU268" s="281" t="s">
        <v>91</v>
      </c>
      <c r="AV268" s="14" t="s">
        <v>176</v>
      </c>
      <c r="AW268" s="14" t="s">
        <v>32</v>
      </c>
      <c r="AX268" s="14" t="s">
        <v>84</v>
      </c>
      <c r="AY268" s="281" t="s">
        <v>169</v>
      </c>
    </row>
    <row r="269" s="2" customFormat="1" ht="21.75" customHeight="1">
      <c r="A269" s="38"/>
      <c r="B269" s="39"/>
      <c r="C269" s="245" t="s">
        <v>440</v>
      </c>
      <c r="D269" s="245" t="s">
        <v>172</v>
      </c>
      <c r="E269" s="246" t="s">
        <v>697</v>
      </c>
      <c r="F269" s="247" t="s">
        <v>698</v>
      </c>
      <c r="G269" s="248" t="s">
        <v>264</v>
      </c>
      <c r="H269" s="249">
        <v>12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0.0014400000000000001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256</v>
      </c>
      <c r="AT269" s="257" t="s">
        <v>172</v>
      </c>
      <c r="AU269" s="257" t="s">
        <v>91</v>
      </c>
      <c r="AY269" s="17" t="s">
        <v>169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256</v>
      </c>
      <c r="BM269" s="257" t="s">
        <v>699</v>
      </c>
    </row>
    <row r="270" s="13" customFormat="1">
      <c r="A270" s="13"/>
      <c r="B270" s="259"/>
      <c r="C270" s="260"/>
      <c r="D270" s="261" t="s">
        <v>178</v>
      </c>
      <c r="E270" s="262" t="s">
        <v>511</v>
      </c>
      <c r="F270" s="263" t="s">
        <v>700</v>
      </c>
      <c r="G270" s="260"/>
      <c r="H270" s="264">
        <v>12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178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169</v>
      </c>
    </row>
    <row r="271" s="2" customFormat="1" ht="21.75" customHeight="1">
      <c r="A271" s="38"/>
      <c r="B271" s="39"/>
      <c r="C271" s="245" t="s">
        <v>444</v>
      </c>
      <c r="D271" s="245" t="s">
        <v>172</v>
      </c>
      <c r="E271" s="246" t="s">
        <v>701</v>
      </c>
      <c r="F271" s="247" t="s">
        <v>702</v>
      </c>
      <c r="G271" s="248" t="s">
        <v>175</v>
      </c>
      <c r="H271" s="249">
        <v>23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0.00092000000000000003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256</v>
      </c>
      <c r="AT271" s="257" t="s">
        <v>172</v>
      </c>
      <c r="AU271" s="257" t="s">
        <v>91</v>
      </c>
      <c r="AY271" s="17" t="s">
        <v>169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256</v>
      </c>
      <c r="BM271" s="257" t="s">
        <v>703</v>
      </c>
    </row>
    <row r="272" s="13" customFormat="1">
      <c r="A272" s="13"/>
      <c r="B272" s="259"/>
      <c r="C272" s="260"/>
      <c r="D272" s="261" t="s">
        <v>178</v>
      </c>
      <c r="E272" s="262" t="s">
        <v>1</v>
      </c>
      <c r="F272" s="263" t="s">
        <v>509</v>
      </c>
      <c r="G272" s="260"/>
      <c r="H272" s="264">
        <v>23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178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169</v>
      </c>
    </row>
    <row r="273" s="2" customFormat="1" ht="21.75" customHeight="1">
      <c r="A273" s="38"/>
      <c r="B273" s="39"/>
      <c r="C273" s="245" t="s">
        <v>449</v>
      </c>
      <c r="D273" s="245" t="s">
        <v>172</v>
      </c>
      <c r="E273" s="246" t="s">
        <v>704</v>
      </c>
      <c r="F273" s="247" t="s">
        <v>705</v>
      </c>
      <c r="G273" s="248" t="s">
        <v>264</v>
      </c>
      <c r="H273" s="249">
        <v>12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0.0015599999999999998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256</v>
      </c>
      <c r="AT273" s="257" t="s">
        <v>172</v>
      </c>
      <c r="AU273" s="257" t="s">
        <v>91</v>
      </c>
      <c r="AY273" s="17" t="s">
        <v>169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256</v>
      </c>
      <c r="BM273" s="257" t="s">
        <v>706</v>
      </c>
    </row>
    <row r="274" s="13" customFormat="1">
      <c r="A274" s="13"/>
      <c r="B274" s="259"/>
      <c r="C274" s="260"/>
      <c r="D274" s="261" t="s">
        <v>178</v>
      </c>
      <c r="E274" s="262" t="s">
        <v>1</v>
      </c>
      <c r="F274" s="263" t="s">
        <v>511</v>
      </c>
      <c r="G274" s="260"/>
      <c r="H274" s="264">
        <v>12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178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169</v>
      </c>
    </row>
    <row r="275" s="2" customFormat="1" ht="21.75" customHeight="1">
      <c r="A275" s="38"/>
      <c r="B275" s="39"/>
      <c r="C275" s="245" t="s">
        <v>456</v>
      </c>
      <c r="D275" s="245" t="s">
        <v>172</v>
      </c>
      <c r="E275" s="246" t="s">
        <v>707</v>
      </c>
      <c r="F275" s="247" t="s">
        <v>708</v>
      </c>
      <c r="G275" s="248" t="s">
        <v>175</v>
      </c>
      <c r="H275" s="249">
        <v>23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0.00092000000000000003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256</v>
      </c>
      <c r="AT275" s="257" t="s">
        <v>172</v>
      </c>
      <c r="AU275" s="257" t="s">
        <v>91</v>
      </c>
      <c r="AY275" s="17" t="s">
        <v>169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256</v>
      </c>
      <c r="BM275" s="257" t="s">
        <v>709</v>
      </c>
    </row>
    <row r="276" s="13" customFormat="1">
      <c r="A276" s="13"/>
      <c r="B276" s="259"/>
      <c r="C276" s="260"/>
      <c r="D276" s="261" t="s">
        <v>178</v>
      </c>
      <c r="E276" s="262" t="s">
        <v>1</v>
      </c>
      <c r="F276" s="263" t="s">
        <v>509</v>
      </c>
      <c r="G276" s="260"/>
      <c r="H276" s="264">
        <v>23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178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169</v>
      </c>
    </row>
    <row r="277" s="2" customFormat="1" ht="16.5" customHeight="1">
      <c r="A277" s="38"/>
      <c r="B277" s="39"/>
      <c r="C277" s="245" t="s">
        <v>461</v>
      </c>
      <c r="D277" s="245" t="s">
        <v>172</v>
      </c>
      <c r="E277" s="246" t="s">
        <v>710</v>
      </c>
      <c r="F277" s="247" t="s">
        <v>711</v>
      </c>
      <c r="G277" s="248" t="s">
        <v>189</v>
      </c>
      <c r="H277" s="249">
        <v>42.820999999999998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0.00042820999999999999</v>
      </c>
      <c r="S277" s="255">
        <v>0.00014999999999999999</v>
      </c>
      <c r="T277" s="256">
        <f>S277*H277</f>
        <v>0.006423149999999999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256</v>
      </c>
      <c r="AT277" s="257" t="s">
        <v>172</v>
      </c>
      <c r="AU277" s="257" t="s">
        <v>91</v>
      </c>
      <c r="AY277" s="17" t="s">
        <v>169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256</v>
      </c>
      <c r="BM277" s="257" t="s">
        <v>712</v>
      </c>
    </row>
    <row r="278" s="13" customFormat="1">
      <c r="A278" s="13"/>
      <c r="B278" s="259"/>
      <c r="C278" s="260"/>
      <c r="D278" s="261" t="s">
        <v>178</v>
      </c>
      <c r="E278" s="262" t="s">
        <v>1</v>
      </c>
      <c r="F278" s="263" t="s">
        <v>713</v>
      </c>
      <c r="G278" s="260"/>
      <c r="H278" s="264">
        <v>42.820999999999998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178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169</v>
      </c>
    </row>
    <row r="279" s="2" customFormat="1" ht="16.5" customHeight="1">
      <c r="A279" s="38"/>
      <c r="B279" s="39"/>
      <c r="C279" s="245" t="s">
        <v>466</v>
      </c>
      <c r="D279" s="245" t="s">
        <v>172</v>
      </c>
      <c r="E279" s="246" t="s">
        <v>714</v>
      </c>
      <c r="F279" s="247" t="s">
        <v>715</v>
      </c>
      <c r="G279" s="248" t="s">
        <v>189</v>
      </c>
      <c r="H279" s="249">
        <v>42.820999999999998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0.006423149999999999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256</v>
      </c>
      <c r="AT279" s="257" t="s">
        <v>172</v>
      </c>
      <c r="AU279" s="257" t="s">
        <v>91</v>
      </c>
      <c r="AY279" s="17" t="s">
        <v>169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256</v>
      </c>
      <c r="BM279" s="257" t="s">
        <v>716</v>
      </c>
    </row>
    <row r="280" s="13" customFormat="1">
      <c r="A280" s="13"/>
      <c r="B280" s="259"/>
      <c r="C280" s="260"/>
      <c r="D280" s="261" t="s">
        <v>178</v>
      </c>
      <c r="E280" s="262" t="s">
        <v>1</v>
      </c>
      <c r="F280" s="263" t="s">
        <v>713</v>
      </c>
      <c r="G280" s="260"/>
      <c r="H280" s="264">
        <v>42.820999999999998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178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169</v>
      </c>
    </row>
    <row r="281" s="2" customFormat="1" ht="16.5" customHeight="1">
      <c r="A281" s="38"/>
      <c r="B281" s="39"/>
      <c r="C281" s="245" t="s">
        <v>474</v>
      </c>
      <c r="D281" s="245" t="s">
        <v>172</v>
      </c>
      <c r="E281" s="246" t="s">
        <v>717</v>
      </c>
      <c r="F281" s="247" t="s">
        <v>718</v>
      </c>
      <c r="G281" s="248" t="s">
        <v>189</v>
      </c>
      <c r="H281" s="249">
        <v>58.536000000000001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0.008780399999999999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256</v>
      </c>
      <c r="AT281" s="257" t="s">
        <v>172</v>
      </c>
      <c r="AU281" s="257" t="s">
        <v>91</v>
      </c>
      <c r="AY281" s="17" t="s">
        <v>169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256</v>
      </c>
      <c r="BM281" s="257" t="s">
        <v>719</v>
      </c>
    </row>
    <row r="282" s="15" customFormat="1">
      <c r="A282" s="15"/>
      <c r="B282" s="299"/>
      <c r="C282" s="300"/>
      <c r="D282" s="261" t="s">
        <v>178</v>
      </c>
      <c r="E282" s="301" t="s">
        <v>1</v>
      </c>
      <c r="F282" s="302" t="s">
        <v>720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178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169</v>
      </c>
    </row>
    <row r="283" s="13" customFormat="1">
      <c r="A283" s="13"/>
      <c r="B283" s="259"/>
      <c r="C283" s="260"/>
      <c r="D283" s="261" t="s">
        <v>178</v>
      </c>
      <c r="E283" s="262" t="s">
        <v>1</v>
      </c>
      <c r="F283" s="263" t="s">
        <v>483</v>
      </c>
      <c r="G283" s="260"/>
      <c r="H283" s="264">
        <v>58.536000000000001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178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169</v>
      </c>
    </row>
    <row r="284" s="2" customFormat="1" ht="21.75" customHeight="1">
      <c r="A284" s="38"/>
      <c r="B284" s="39"/>
      <c r="C284" s="245" t="s">
        <v>721</v>
      </c>
      <c r="D284" s="245" t="s">
        <v>172</v>
      </c>
      <c r="E284" s="246" t="s">
        <v>722</v>
      </c>
      <c r="F284" s="247" t="s">
        <v>723</v>
      </c>
      <c r="G284" s="248" t="s">
        <v>189</v>
      </c>
      <c r="H284" s="249">
        <v>52.682000000000002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0.24760540000000003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172</v>
      </c>
      <c r="AU284" s="257" t="s">
        <v>91</v>
      </c>
      <c r="AY284" s="17" t="s">
        <v>169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724</v>
      </c>
    </row>
    <row r="285" s="15" customFormat="1">
      <c r="A285" s="15"/>
      <c r="B285" s="299"/>
      <c r="C285" s="300"/>
      <c r="D285" s="261" t="s">
        <v>178</v>
      </c>
      <c r="E285" s="301" t="s">
        <v>1</v>
      </c>
      <c r="F285" s="302" t="s">
        <v>725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178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169</v>
      </c>
    </row>
    <row r="286" s="13" customFormat="1">
      <c r="A286" s="13"/>
      <c r="B286" s="259"/>
      <c r="C286" s="260"/>
      <c r="D286" s="261" t="s">
        <v>178</v>
      </c>
      <c r="E286" s="262" t="s">
        <v>1</v>
      </c>
      <c r="F286" s="263" t="s">
        <v>726</v>
      </c>
      <c r="G286" s="260"/>
      <c r="H286" s="264">
        <v>52.682000000000002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178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169</v>
      </c>
    </row>
    <row r="287" s="2" customFormat="1" ht="21.75" customHeight="1">
      <c r="A287" s="38"/>
      <c r="B287" s="39"/>
      <c r="C287" s="245" t="s">
        <v>727</v>
      </c>
      <c r="D287" s="245" t="s">
        <v>172</v>
      </c>
      <c r="E287" s="246" t="s">
        <v>728</v>
      </c>
      <c r="F287" s="247" t="s">
        <v>729</v>
      </c>
      <c r="G287" s="248" t="s">
        <v>189</v>
      </c>
      <c r="H287" s="249">
        <v>1.5600000000000001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0.00045239999999999999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256</v>
      </c>
      <c r="AT287" s="257" t="s">
        <v>172</v>
      </c>
      <c r="AU287" s="257" t="s">
        <v>91</v>
      </c>
      <c r="AY287" s="17" t="s">
        <v>169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256</v>
      </c>
      <c r="BM287" s="257" t="s">
        <v>730</v>
      </c>
    </row>
    <row r="288" s="13" customFormat="1">
      <c r="A288" s="13"/>
      <c r="B288" s="259"/>
      <c r="C288" s="260"/>
      <c r="D288" s="261" t="s">
        <v>178</v>
      </c>
      <c r="E288" s="262" t="s">
        <v>1</v>
      </c>
      <c r="F288" s="263" t="s">
        <v>666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178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169</v>
      </c>
    </row>
    <row r="289" s="13" customFormat="1">
      <c r="A289" s="13"/>
      <c r="B289" s="259"/>
      <c r="C289" s="260"/>
      <c r="D289" s="261" t="s">
        <v>178</v>
      </c>
      <c r="E289" s="262" t="s">
        <v>1</v>
      </c>
      <c r="F289" s="263" t="s">
        <v>731</v>
      </c>
      <c r="G289" s="260"/>
      <c r="H289" s="264">
        <v>0.95999999999999996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178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169</v>
      </c>
    </row>
    <row r="290" s="14" customFormat="1">
      <c r="A290" s="14"/>
      <c r="B290" s="271"/>
      <c r="C290" s="272"/>
      <c r="D290" s="261" t="s">
        <v>178</v>
      </c>
      <c r="E290" s="273" t="s">
        <v>1</v>
      </c>
      <c r="F290" s="274" t="s">
        <v>186</v>
      </c>
      <c r="G290" s="272"/>
      <c r="H290" s="275">
        <v>1.5600000000000001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178</v>
      </c>
      <c r="AU290" s="281" t="s">
        <v>91</v>
      </c>
      <c r="AV290" s="14" t="s">
        <v>176</v>
      </c>
      <c r="AW290" s="14" t="s">
        <v>32</v>
      </c>
      <c r="AX290" s="14" t="s">
        <v>84</v>
      </c>
      <c r="AY290" s="281" t="s">
        <v>169</v>
      </c>
    </row>
    <row r="291" s="2" customFormat="1" ht="21.75" customHeight="1">
      <c r="A291" s="38"/>
      <c r="B291" s="39"/>
      <c r="C291" s="245" t="s">
        <v>732</v>
      </c>
      <c r="D291" s="245" t="s">
        <v>172</v>
      </c>
      <c r="E291" s="246" t="s">
        <v>733</v>
      </c>
      <c r="F291" s="247" t="s">
        <v>734</v>
      </c>
      <c r="G291" s="248" t="s">
        <v>189</v>
      </c>
      <c r="H291" s="249">
        <v>1.5600000000000001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0.0010296000000000001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256</v>
      </c>
      <c r="AT291" s="257" t="s">
        <v>172</v>
      </c>
      <c r="AU291" s="257" t="s">
        <v>91</v>
      </c>
      <c r="AY291" s="17" t="s">
        <v>169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256</v>
      </c>
      <c r="BM291" s="257" t="s">
        <v>735</v>
      </c>
    </row>
    <row r="292" s="13" customFormat="1">
      <c r="A292" s="13"/>
      <c r="B292" s="259"/>
      <c r="C292" s="260"/>
      <c r="D292" s="261" t="s">
        <v>178</v>
      </c>
      <c r="E292" s="262" t="s">
        <v>1</v>
      </c>
      <c r="F292" s="263" t="s">
        <v>666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178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169</v>
      </c>
    </row>
    <row r="293" s="13" customFormat="1">
      <c r="A293" s="13"/>
      <c r="B293" s="259"/>
      <c r="C293" s="260"/>
      <c r="D293" s="261" t="s">
        <v>178</v>
      </c>
      <c r="E293" s="262" t="s">
        <v>1</v>
      </c>
      <c r="F293" s="263" t="s">
        <v>731</v>
      </c>
      <c r="G293" s="260"/>
      <c r="H293" s="264">
        <v>0.95999999999999996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178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169</v>
      </c>
    </row>
    <row r="294" s="14" customFormat="1">
      <c r="A294" s="14"/>
      <c r="B294" s="271"/>
      <c r="C294" s="272"/>
      <c r="D294" s="261" t="s">
        <v>178</v>
      </c>
      <c r="E294" s="273" t="s">
        <v>1</v>
      </c>
      <c r="F294" s="274" t="s">
        <v>186</v>
      </c>
      <c r="G294" s="272"/>
      <c r="H294" s="275">
        <v>1.5600000000000001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178</v>
      </c>
      <c r="AU294" s="281" t="s">
        <v>91</v>
      </c>
      <c r="AV294" s="14" t="s">
        <v>176</v>
      </c>
      <c r="AW294" s="14" t="s">
        <v>32</v>
      </c>
      <c r="AX294" s="14" t="s">
        <v>84</v>
      </c>
      <c r="AY294" s="281" t="s">
        <v>169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454</v>
      </c>
      <c r="F295" s="243" t="s">
        <v>455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0.55473409000000007</v>
      </c>
      <c r="S295" s="237"/>
      <c r="T295" s="239">
        <f>SUM(T296:T310)</f>
        <v>0.008780399999999999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169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736</v>
      </c>
      <c r="D296" s="245" t="s">
        <v>172</v>
      </c>
      <c r="E296" s="246" t="s">
        <v>737</v>
      </c>
      <c r="F296" s="247" t="s">
        <v>738</v>
      </c>
      <c r="G296" s="248" t="s">
        <v>189</v>
      </c>
      <c r="H296" s="249">
        <v>58.536000000000001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0.008780399999999999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256</v>
      </c>
      <c r="AT296" s="257" t="s">
        <v>172</v>
      </c>
      <c r="AU296" s="257" t="s">
        <v>91</v>
      </c>
      <c r="AY296" s="17" t="s">
        <v>169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256</v>
      </c>
      <c r="BM296" s="257" t="s">
        <v>739</v>
      </c>
    </row>
    <row r="297" s="13" customFormat="1">
      <c r="A297" s="13"/>
      <c r="B297" s="259"/>
      <c r="C297" s="260"/>
      <c r="D297" s="261" t="s">
        <v>178</v>
      </c>
      <c r="E297" s="262" t="s">
        <v>483</v>
      </c>
      <c r="F297" s="263" t="s">
        <v>740</v>
      </c>
      <c r="G297" s="260"/>
      <c r="H297" s="264">
        <v>58.536000000000001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178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169</v>
      </c>
    </row>
    <row r="298" s="2" customFormat="1" ht="21.75" customHeight="1">
      <c r="A298" s="38"/>
      <c r="B298" s="39"/>
      <c r="C298" s="245" t="s">
        <v>741</v>
      </c>
      <c r="D298" s="245" t="s">
        <v>172</v>
      </c>
      <c r="E298" s="246" t="s">
        <v>457</v>
      </c>
      <c r="F298" s="247" t="s">
        <v>458</v>
      </c>
      <c r="G298" s="248" t="s">
        <v>189</v>
      </c>
      <c r="H298" s="249">
        <v>120.16200000000001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256</v>
      </c>
      <c r="AT298" s="257" t="s">
        <v>172</v>
      </c>
      <c r="AU298" s="257" t="s">
        <v>91</v>
      </c>
      <c r="AY298" s="17" t="s">
        <v>169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256</v>
      </c>
      <c r="BM298" s="257" t="s">
        <v>742</v>
      </c>
    </row>
    <row r="299" s="13" customFormat="1">
      <c r="A299" s="13"/>
      <c r="B299" s="259"/>
      <c r="C299" s="260"/>
      <c r="D299" s="261" t="s">
        <v>178</v>
      </c>
      <c r="E299" s="262" t="s">
        <v>1</v>
      </c>
      <c r="F299" s="263" t="s">
        <v>743</v>
      </c>
      <c r="G299" s="260"/>
      <c r="H299" s="264">
        <v>120.16200000000001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178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169</v>
      </c>
    </row>
    <row r="300" s="2" customFormat="1" ht="16.5" customHeight="1">
      <c r="A300" s="38"/>
      <c r="B300" s="39"/>
      <c r="C300" s="282" t="s">
        <v>744</v>
      </c>
      <c r="D300" s="282" t="s">
        <v>223</v>
      </c>
      <c r="E300" s="283" t="s">
        <v>462</v>
      </c>
      <c r="F300" s="284" t="s">
        <v>463</v>
      </c>
      <c r="G300" s="285" t="s">
        <v>189</v>
      </c>
      <c r="H300" s="286">
        <v>126.17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335</v>
      </c>
      <c r="AT300" s="257" t="s">
        <v>223</v>
      </c>
      <c r="AU300" s="257" t="s">
        <v>91</v>
      </c>
      <c r="AY300" s="17" t="s">
        <v>169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256</v>
      </c>
      <c r="BM300" s="257" t="s">
        <v>745</v>
      </c>
    </row>
    <row r="301" s="13" customFormat="1">
      <c r="A301" s="13"/>
      <c r="B301" s="259"/>
      <c r="C301" s="260"/>
      <c r="D301" s="261" t="s">
        <v>178</v>
      </c>
      <c r="E301" s="260"/>
      <c r="F301" s="263" t="s">
        <v>746</v>
      </c>
      <c r="G301" s="260"/>
      <c r="H301" s="264">
        <v>126.17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178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169</v>
      </c>
    </row>
    <row r="302" s="2" customFormat="1" ht="21.75" customHeight="1">
      <c r="A302" s="38"/>
      <c r="B302" s="39"/>
      <c r="C302" s="245" t="s">
        <v>747</v>
      </c>
      <c r="D302" s="245" t="s">
        <v>172</v>
      </c>
      <c r="E302" s="246" t="s">
        <v>748</v>
      </c>
      <c r="F302" s="247" t="s">
        <v>749</v>
      </c>
      <c r="G302" s="248" t="s">
        <v>189</v>
      </c>
      <c r="H302" s="249">
        <v>85.641000000000005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0.017128200000000003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256</v>
      </c>
      <c r="AT302" s="257" t="s">
        <v>172</v>
      </c>
      <c r="AU302" s="257" t="s">
        <v>91</v>
      </c>
      <c r="AY302" s="17" t="s">
        <v>169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256</v>
      </c>
      <c r="BM302" s="257" t="s">
        <v>750</v>
      </c>
    </row>
    <row r="303" s="15" customFormat="1">
      <c r="A303" s="15"/>
      <c r="B303" s="299"/>
      <c r="C303" s="300"/>
      <c r="D303" s="261" t="s">
        <v>178</v>
      </c>
      <c r="E303" s="301" t="s">
        <v>1</v>
      </c>
      <c r="F303" s="302" t="s">
        <v>751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178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169</v>
      </c>
    </row>
    <row r="304" s="13" customFormat="1">
      <c r="A304" s="13"/>
      <c r="B304" s="259"/>
      <c r="C304" s="260"/>
      <c r="D304" s="261" t="s">
        <v>178</v>
      </c>
      <c r="E304" s="262" t="s">
        <v>513</v>
      </c>
      <c r="F304" s="263" t="s">
        <v>752</v>
      </c>
      <c r="G304" s="260"/>
      <c r="H304" s="264">
        <v>85.641000000000005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178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169</v>
      </c>
    </row>
    <row r="305" s="2" customFormat="1" ht="21.75" customHeight="1">
      <c r="A305" s="38"/>
      <c r="B305" s="39"/>
      <c r="C305" s="245" t="s">
        <v>753</v>
      </c>
      <c r="D305" s="245" t="s">
        <v>172</v>
      </c>
      <c r="E305" s="246" t="s">
        <v>754</v>
      </c>
      <c r="F305" s="247" t="s">
        <v>755</v>
      </c>
      <c r="G305" s="248" t="s">
        <v>189</v>
      </c>
      <c r="H305" s="249">
        <v>87.641000000000005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0.02541589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256</v>
      </c>
      <c r="AT305" s="257" t="s">
        <v>172</v>
      </c>
      <c r="AU305" s="257" t="s">
        <v>91</v>
      </c>
      <c r="AY305" s="17" t="s">
        <v>169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256</v>
      </c>
      <c r="BM305" s="257" t="s">
        <v>756</v>
      </c>
    </row>
    <row r="306" s="13" customFormat="1">
      <c r="A306" s="13"/>
      <c r="B306" s="259"/>
      <c r="C306" s="260"/>
      <c r="D306" s="261" t="s">
        <v>178</v>
      </c>
      <c r="E306" s="262" t="s">
        <v>1</v>
      </c>
      <c r="F306" s="263" t="s">
        <v>757</v>
      </c>
      <c r="G306" s="260"/>
      <c r="H306" s="264">
        <v>87.641000000000005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178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169</v>
      </c>
    </row>
    <row r="307" s="2" customFormat="1" ht="21.75" customHeight="1">
      <c r="A307" s="38"/>
      <c r="B307" s="39"/>
      <c r="C307" s="245" t="s">
        <v>758</v>
      </c>
      <c r="D307" s="245" t="s">
        <v>172</v>
      </c>
      <c r="E307" s="246" t="s">
        <v>759</v>
      </c>
      <c r="F307" s="247" t="s">
        <v>760</v>
      </c>
      <c r="G307" s="248" t="s">
        <v>175</v>
      </c>
      <c r="H307" s="249">
        <v>39.359999999999999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256</v>
      </c>
      <c r="AT307" s="257" t="s">
        <v>172</v>
      </c>
      <c r="AU307" s="257" t="s">
        <v>91</v>
      </c>
      <c r="AY307" s="17" t="s">
        <v>169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256</v>
      </c>
      <c r="BM307" s="257" t="s">
        <v>761</v>
      </c>
    </row>
    <row r="308" s="13" customFormat="1">
      <c r="A308" s="13"/>
      <c r="B308" s="259"/>
      <c r="C308" s="260"/>
      <c r="D308" s="261" t="s">
        <v>178</v>
      </c>
      <c r="E308" s="262" t="s">
        <v>1</v>
      </c>
      <c r="F308" s="263" t="s">
        <v>762</v>
      </c>
      <c r="G308" s="260"/>
      <c r="H308" s="264">
        <v>39.359999999999999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178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169</v>
      </c>
    </row>
    <row r="309" s="2" customFormat="1" ht="16.5" customHeight="1">
      <c r="A309" s="38"/>
      <c r="B309" s="39"/>
      <c r="C309" s="245" t="s">
        <v>763</v>
      </c>
      <c r="D309" s="245" t="s">
        <v>172</v>
      </c>
      <c r="E309" s="246" t="s">
        <v>764</v>
      </c>
      <c r="F309" s="247" t="s">
        <v>765</v>
      </c>
      <c r="G309" s="248" t="s">
        <v>189</v>
      </c>
      <c r="H309" s="249">
        <v>58.536000000000001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0.51219000000000003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172</v>
      </c>
      <c r="AU309" s="257" t="s">
        <v>91</v>
      </c>
      <c r="AY309" s="17" t="s">
        <v>169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766</v>
      </c>
    </row>
    <row r="310" s="13" customFormat="1">
      <c r="A310" s="13"/>
      <c r="B310" s="259"/>
      <c r="C310" s="260"/>
      <c r="D310" s="261" t="s">
        <v>178</v>
      </c>
      <c r="E310" s="262" t="s">
        <v>1</v>
      </c>
      <c r="F310" s="263" t="s">
        <v>483</v>
      </c>
      <c r="G310" s="260"/>
      <c r="H310" s="264">
        <v>58.536000000000001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178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169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TDLUggbx+TIBAj2AGKdPP5o4PCpueJSnuCkkPeFfj2EZpDQj5LGfB8iWgkf4RwI2se1OTbnacz+hRSKFCSPKDg==" hashValue="d/c/sGGVJDq0MBTKj5aNCWuL3VIfVWH/qTPlzmmQEURte8rRSgw0kfXdYPC+v67CzGqA7ODnK3kHzlD1YWJLZA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480</v>
      </c>
      <c r="BA2" s="147" t="s">
        <v>480</v>
      </c>
      <c r="BB2" s="147" t="s">
        <v>1</v>
      </c>
      <c r="BC2" s="147" t="s">
        <v>287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481</v>
      </c>
      <c r="BA3" s="147" t="s">
        <v>481</v>
      </c>
      <c r="BB3" s="147" t="s">
        <v>1</v>
      </c>
      <c r="BC3" s="147" t="s">
        <v>767</v>
      </c>
      <c r="BD3" s="147" t="s">
        <v>91</v>
      </c>
    </row>
    <row r="4" hidden="1" s="1" customFormat="1" ht="24.96" customHeight="1">
      <c r="B4" s="20"/>
      <c r="D4" s="151" t="s">
        <v>106</v>
      </c>
      <c r="I4" s="146"/>
      <c r="L4" s="20"/>
      <c r="M4" s="152" t="s">
        <v>10</v>
      </c>
      <c r="AT4" s="17" t="s">
        <v>4</v>
      </c>
      <c r="AZ4" s="147" t="s">
        <v>483</v>
      </c>
      <c r="BA4" s="147" t="s">
        <v>483</v>
      </c>
      <c r="BB4" s="147" t="s">
        <v>1</v>
      </c>
      <c r="BC4" s="147" t="s">
        <v>768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485</v>
      </c>
      <c r="BA5" s="147" t="s">
        <v>485</v>
      </c>
      <c r="BB5" s="147" t="s">
        <v>1</v>
      </c>
      <c r="BC5" s="147" t="s">
        <v>769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487</v>
      </c>
      <c r="BA6" s="147" t="s">
        <v>487</v>
      </c>
      <c r="BB6" s="147" t="s">
        <v>1</v>
      </c>
      <c r="BC6" s="147" t="s">
        <v>767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D</v>
      </c>
      <c r="F7" s="153"/>
      <c r="G7" s="153"/>
      <c r="H7" s="153"/>
      <c r="I7" s="146"/>
      <c r="L7" s="20"/>
      <c r="AZ7" s="147" t="s">
        <v>488</v>
      </c>
      <c r="BA7" s="147" t="s">
        <v>488</v>
      </c>
      <c r="BB7" s="147" t="s">
        <v>1</v>
      </c>
      <c r="BC7" s="147" t="s">
        <v>770</v>
      </c>
      <c r="BD7" s="147" t="s">
        <v>91</v>
      </c>
    </row>
    <row r="8" hidden="1" s="1" customFormat="1" ht="12" customHeight="1">
      <c r="B8" s="20"/>
      <c r="D8" s="153" t="s">
        <v>118</v>
      </c>
      <c r="I8" s="146"/>
      <c r="L8" s="20"/>
      <c r="AZ8" s="147" t="s">
        <v>490</v>
      </c>
      <c r="BA8" s="147" t="s">
        <v>490</v>
      </c>
      <c r="BB8" s="147" t="s">
        <v>1</v>
      </c>
      <c r="BC8" s="147" t="s">
        <v>91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491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492</v>
      </c>
      <c r="BA9" s="147" t="s">
        <v>492</v>
      </c>
      <c r="BB9" s="147" t="s">
        <v>1</v>
      </c>
      <c r="BC9" s="147" t="s">
        <v>222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493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176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771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496</v>
      </c>
      <c r="BA11" s="147" t="s">
        <v>496</v>
      </c>
      <c r="BB11" s="147" t="s">
        <v>1</v>
      </c>
      <c r="BC11" s="147" t="s">
        <v>772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498</v>
      </c>
      <c r="BA12" s="147" t="s">
        <v>499</v>
      </c>
      <c r="BB12" s="147" t="s">
        <v>1</v>
      </c>
      <c r="BC12" s="147" t="s">
        <v>773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134</v>
      </c>
      <c r="BA13" s="147" t="s">
        <v>134</v>
      </c>
      <c r="BB13" s="147" t="s">
        <v>1</v>
      </c>
      <c r="BC13" s="147" t="s">
        <v>774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4. 5. 2021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775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504</v>
      </c>
      <c r="BA15" s="147" t="s">
        <v>504</v>
      </c>
      <c r="BB15" s="147" t="s">
        <v>1</v>
      </c>
      <c r="BC15" s="147" t="s">
        <v>776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506</v>
      </c>
      <c r="BA16" s="147" t="s">
        <v>507</v>
      </c>
      <c r="BB16" s="147" t="s">
        <v>1</v>
      </c>
      <c r="BC16" s="147" t="s">
        <v>508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509</v>
      </c>
      <c r="BA17" s="147" t="s">
        <v>510</v>
      </c>
      <c r="BB17" s="147" t="s">
        <v>1</v>
      </c>
      <c r="BC17" s="147" t="s">
        <v>7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511</v>
      </c>
      <c r="BA18" s="147" t="s">
        <v>512</v>
      </c>
      <c r="BB18" s="147" t="s">
        <v>1</v>
      </c>
      <c r="BC18" s="147" t="s">
        <v>222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513</v>
      </c>
      <c r="BA19" s="147" t="s">
        <v>514</v>
      </c>
      <c r="BB19" s="147" t="s">
        <v>1</v>
      </c>
      <c r="BC19" s="147" t="s">
        <v>777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ROUND((SUM(BE136:BE321)),  2)</f>
        <v>0</v>
      </c>
      <c r="G35" s="38"/>
      <c r="H35" s="38"/>
      <c r="I35" s="172">
        <v>0.20999999999999999</v>
      </c>
      <c r="J35" s="171">
        <f>ROUND(((SUM(BE136:BE321))*I35),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ROUND((SUM(BF136:BF321)),  2)</f>
        <v>0</v>
      </c>
      <c r="G36" s="38"/>
      <c r="H36" s="38"/>
      <c r="I36" s="172">
        <v>0.14999999999999999</v>
      </c>
      <c r="J36" s="171">
        <f>ROUND(((SUM(BF136:BF321))*I36),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ROUND((SUM(BG136:BG321)),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ROUND((SUM(BH136:BH321)),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ROUND((SUM(BI136:BI321)),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D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491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493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č.p.212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4. 5. 2021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Milín, 11.května 7, 262 31 Milín</v>
      </c>
      <c r="G93" s="40"/>
      <c r="H93" s="40"/>
      <c r="I93" s="157" t="s">
        <v>30</v>
      </c>
      <c r="J93" s="36" t="str">
        <f>E23</f>
        <v>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137</v>
      </c>
      <c r="D96" s="199"/>
      <c r="E96" s="199"/>
      <c r="F96" s="199"/>
      <c r="G96" s="199"/>
      <c r="H96" s="199"/>
      <c r="I96" s="200"/>
      <c r="J96" s="201" t="s">
        <v>138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139</v>
      </c>
      <c r="D98" s="40"/>
      <c r="E98" s="40"/>
      <c r="F98" s="40"/>
      <c r="G98" s="40"/>
      <c r="H98" s="40"/>
      <c r="I98" s="155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203"/>
      <c r="C99" s="204"/>
      <c r="D99" s="205" t="s">
        <v>141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142</v>
      </c>
      <c r="E100" s="212"/>
      <c r="F100" s="212"/>
      <c r="G100" s="212"/>
      <c r="H100" s="212"/>
      <c r="I100" s="213"/>
      <c r="J100" s="214">
        <f>J138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143</v>
      </c>
      <c r="E101" s="212"/>
      <c r="F101" s="212"/>
      <c r="G101" s="212"/>
      <c r="H101" s="212"/>
      <c r="I101" s="213"/>
      <c r="J101" s="214">
        <f>J143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144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145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146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147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778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516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149</v>
      </c>
      <c r="E108" s="212"/>
      <c r="F108" s="212"/>
      <c r="G108" s="212"/>
      <c r="H108" s="212"/>
      <c r="I108" s="213"/>
      <c r="J108" s="214">
        <f>J211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517</v>
      </c>
      <c r="E109" s="212"/>
      <c r="F109" s="212"/>
      <c r="G109" s="212"/>
      <c r="H109" s="212"/>
      <c r="I109" s="213"/>
      <c r="J109" s="214">
        <f>J226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518</v>
      </c>
      <c r="E110" s="212"/>
      <c r="F110" s="212"/>
      <c r="G110" s="212"/>
      <c r="H110" s="212"/>
      <c r="I110" s="213"/>
      <c r="J110" s="214">
        <f>J230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519</v>
      </c>
      <c r="E111" s="212"/>
      <c r="F111" s="212"/>
      <c r="G111" s="212"/>
      <c r="H111" s="212"/>
      <c r="I111" s="213"/>
      <c r="J111" s="214">
        <f>J249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520</v>
      </c>
      <c r="E112" s="212"/>
      <c r="F112" s="212"/>
      <c r="G112" s="212"/>
      <c r="H112" s="212"/>
      <c r="I112" s="213"/>
      <c r="J112" s="214">
        <f>J252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150</v>
      </c>
      <c r="E113" s="212"/>
      <c r="F113" s="212"/>
      <c r="G113" s="212"/>
      <c r="H113" s="212"/>
      <c r="I113" s="213"/>
      <c r="J113" s="214">
        <f>J257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151</v>
      </c>
      <c r="E114" s="212"/>
      <c r="F114" s="212"/>
      <c r="G114" s="212"/>
      <c r="H114" s="212"/>
      <c r="I114" s="213"/>
      <c r="J114" s="214">
        <f>J306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3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6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154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97" t="str">
        <f>E7</f>
        <v>Stavební úpravy BD Milín - Rekonstrukce chodeb a suterénu blok D</v>
      </c>
      <c r="F124" s="32"/>
      <c r="G124" s="32"/>
      <c r="H124" s="32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118</v>
      </c>
      <c r="D125" s="22"/>
      <c r="E125" s="22"/>
      <c r="F125" s="22"/>
      <c r="G125" s="22"/>
      <c r="H125" s="22"/>
      <c r="I125" s="146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97" t="s">
        <v>491</v>
      </c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493</v>
      </c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02 - č.p.212</v>
      </c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Milín</v>
      </c>
      <c r="G130" s="40"/>
      <c r="H130" s="40"/>
      <c r="I130" s="157" t="s">
        <v>22</v>
      </c>
      <c r="J130" s="79" t="str">
        <f>IF(J14="","",J14)</f>
        <v>4. 5. 2021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Obec Milín, 11.května 7, 262 31 Milín</v>
      </c>
      <c r="G132" s="40"/>
      <c r="H132" s="40"/>
      <c r="I132" s="157" t="s">
        <v>30</v>
      </c>
      <c r="J132" s="36" t="str">
        <f>E23</f>
        <v>Ing. Jan Hašek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157" t="s">
        <v>33</v>
      </c>
      <c r="J133" s="36" t="str">
        <f>E26</f>
        <v>Ing. Jitka Dupalová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55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6"/>
      <c r="B135" s="217"/>
      <c r="C135" s="218" t="s">
        <v>155</v>
      </c>
      <c r="D135" s="219" t="s">
        <v>61</v>
      </c>
      <c r="E135" s="219" t="s">
        <v>57</v>
      </c>
      <c r="F135" s="219" t="s">
        <v>58</v>
      </c>
      <c r="G135" s="219" t="s">
        <v>156</v>
      </c>
      <c r="H135" s="219" t="s">
        <v>157</v>
      </c>
      <c r="I135" s="220" t="s">
        <v>158</v>
      </c>
      <c r="J135" s="221" t="s">
        <v>138</v>
      </c>
      <c r="K135" s="222" t="s">
        <v>159</v>
      </c>
      <c r="L135" s="223"/>
      <c r="M135" s="100" t="s">
        <v>1</v>
      </c>
      <c r="N135" s="101" t="s">
        <v>40</v>
      </c>
      <c r="O135" s="101" t="s">
        <v>160</v>
      </c>
      <c r="P135" s="101" t="s">
        <v>161</v>
      </c>
      <c r="Q135" s="101" t="s">
        <v>162</v>
      </c>
      <c r="R135" s="101" t="s">
        <v>163</v>
      </c>
      <c r="S135" s="101" t="s">
        <v>164</v>
      </c>
      <c r="T135" s="102" t="s">
        <v>165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</row>
    <row r="136" s="2" customFormat="1" ht="22.8" customHeight="1">
      <c r="A136" s="38"/>
      <c r="B136" s="39"/>
      <c r="C136" s="107" t="s">
        <v>166</v>
      </c>
      <c r="D136" s="40"/>
      <c r="E136" s="40"/>
      <c r="F136" s="40"/>
      <c r="G136" s="40"/>
      <c r="H136" s="40"/>
      <c r="I136" s="155"/>
      <c r="J136" s="224">
        <f>BK136</f>
        <v>0</v>
      </c>
      <c r="K136" s="40"/>
      <c r="L136" s="44"/>
      <c r="M136" s="103"/>
      <c r="N136" s="225"/>
      <c r="O136" s="104"/>
      <c r="P136" s="226">
        <f>P137+P195</f>
        <v>0</v>
      </c>
      <c r="Q136" s="104"/>
      <c r="R136" s="226">
        <f>R137+R195</f>
        <v>1.8412431</v>
      </c>
      <c r="S136" s="104"/>
      <c r="T136" s="227">
        <f>T137+T195</f>
        <v>0.70413820000000005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140</v>
      </c>
      <c r="BK136" s="228">
        <f>BK137+BK195</f>
        <v>0</v>
      </c>
    </row>
    <row r="137" s="12" customFormat="1" ht="25.92" customHeight="1">
      <c r="A137" s="12"/>
      <c r="B137" s="229"/>
      <c r="C137" s="230"/>
      <c r="D137" s="231" t="s">
        <v>75</v>
      </c>
      <c r="E137" s="232" t="s">
        <v>167</v>
      </c>
      <c r="F137" s="232" t="s">
        <v>168</v>
      </c>
      <c r="G137" s="230"/>
      <c r="H137" s="230"/>
      <c r="I137" s="233"/>
      <c r="J137" s="234">
        <f>BK137</f>
        <v>0</v>
      </c>
      <c r="K137" s="230"/>
      <c r="L137" s="235"/>
      <c r="M137" s="236"/>
      <c r="N137" s="237"/>
      <c r="O137" s="237"/>
      <c r="P137" s="238">
        <f>P138+P143+P169+P187+P193</f>
        <v>0</v>
      </c>
      <c r="Q137" s="237"/>
      <c r="R137" s="238">
        <f>R138+R143+R169+R187+R193</f>
        <v>0.99651555000000003</v>
      </c>
      <c r="S137" s="237"/>
      <c r="T137" s="239">
        <f>T138+T143+T169+T187+T193</f>
        <v>0.4864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76</v>
      </c>
      <c r="AY137" s="240" t="s">
        <v>169</v>
      </c>
      <c r="BK137" s="242">
        <f>BK138+BK143+BK169+BK187+BK193</f>
        <v>0</v>
      </c>
    </row>
    <row r="138" s="12" customFormat="1" ht="22.8" customHeight="1">
      <c r="A138" s="12"/>
      <c r="B138" s="229"/>
      <c r="C138" s="230"/>
      <c r="D138" s="231" t="s">
        <v>75</v>
      </c>
      <c r="E138" s="243" t="s">
        <v>170</v>
      </c>
      <c r="F138" s="243" t="s">
        <v>171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SUM(P139:P142)</f>
        <v>0</v>
      </c>
      <c r="Q138" s="237"/>
      <c r="R138" s="238">
        <f>SUM(R139:R142)</f>
        <v>0.25625999999999999</v>
      </c>
      <c r="S138" s="237"/>
      <c r="T138" s="23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84</v>
      </c>
      <c r="AT138" s="241" t="s">
        <v>75</v>
      </c>
      <c r="AU138" s="241" t="s">
        <v>84</v>
      </c>
      <c r="AY138" s="240" t="s">
        <v>169</v>
      </c>
      <c r="BK138" s="242">
        <f>SUM(BK139:BK142)</f>
        <v>0</v>
      </c>
    </row>
    <row r="139" s="2" customFormat="1" ht="21.75" customHeight="1">
      <c r="A139" s="38"/>
      <c r="B139" s="39"/>
      <c r="C139" s="245" t="s">
        <v>84</v>
      </c>
      <c r="D139" s="245" t="s">
        <v>172</v>
      </c>
      <c r="E139" s="246" t="s">
        <v>521</v>
      </c>
      <c r="F139" s="247" t="s">
        <v>522</v>
      </c>
      <c r="G139" s="248" t="s">
        <v>189</v>
      </c>
      <c r="H139" s="249">
        <v>2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42</v>
      </c>
      <c r="O139" s="91"/>
      <c r="P139" s="255">
        <f>O139*H139</f>
        <v>0</v>
      </c>
      <c r="Q139" s="255">
        <v>0.12812999999999999</v>
      </c>
      <c r="R139" s="255">
        <f>Q139*H139</f>
        <v>0.25625999999999999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176</v>
      </c>
      <c r="AT139" s="257" t="s">
        <v>172</v>
      </c>
      <c r="AU139" s="257" t="s">
        <v>91</v>
      </c>
      <c r="AY139" s="17" t="s">
        <v>169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91</v>
      </c>
      <c r="BK139" s="258">
        <f>ROUND(I139*H139,2)</f>
        <v>0</v>
      </c>
      <c r="BL139" s="17" t="s">
        <v>176</v>
      </c>
      <c r="BM139" s="257" t="s">
        <v>779</v>
      </c>
    </row>
    <row r="140" s="13" customFormat="1">
      <c r="A140" s="13"/>
      <c r="B140" s="259"/>
      <c r="C140" s="260"/>
      <c r="D140" s="261" t="s">
        <v>178</v>
      </c>
      <c r="E140" s="262" t="s">
        <v>1</v>
      </c>
      <c r="F140" s="263" t="s">
        <v>524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178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169</v>
      </c>
    </row>
    <row r="141" s="13" customFormat="1">
      <c r="A141" s="13"/>
      <c r="B141" s="259"/>
      <c r="C141" s="260"/>
      <c r="D141" s="261" t="s">
        <v>178</v>
      </c>
      <c r="E141" s="262" t="s">
        <v>1</v>
      </c>
      <c r="F141" s="263" t="s">
        <v>525</v>
      </c>
      <c r="G141" s="260"/>
      <c r="H141" s="264">
        <v>1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178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169</v>
      </c>
    </row>
    <row r="142" s="14" customFormat="1">
      <c r="A142" s="14"/>
      <c r="B142" s="271"/>
      <c r="C142" s="272"/>
      <c r="D142" s="261" t="s">
        <v>178</v>
      </c>
      <c r="E142" s="273" t="s">
        <v>1</v>
      </c>
      <c r="F142" s="274" t="s">
        <v>186</v>
      </c>
      <c r="G142" s="272"/>
      <c r="H142" s="275">
        <v>2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178</v>
      </c>
      <c r="AU142" s="281" t="s">
        <v>91</v>
      </c>
      <c r="AV142" s="14" t="s">
        <v>176</v>
      </c>
      <c r="AW142" s="14" t="s">
        <v>32</v>
      </c>
      <c r="AX142" s="14" t="s">
        <v>84</v>
      </c>
      <c r="AY142" s="281" t="s">
        <v>169</v>
      </c>
    </row>
    <row r="143" s="12" customFormat="1" ht="22.8" customHeight="1">
      <c r="A143" s="12"/>
      <c r="B143" s="229"/>
      <c r="C143" s="230"/>
      <c r="D143" s="231" t="s">
        <v>75</v>
      </c>
      <c r="E143" s="243" t="s">
        <v>201</v>
      </c>
      <c r="F143" s="243" t="s">
        <v>206</v>
      </c>
      <c r="G143" s="230"/>
      <c r="H143" s="230"/>
      <c r="I143" s="233"/>
      <c r="J143" s="244">
        <f>BK143</f>
        <v>0</v>
      </c>
      <c r="K143" s="230"/>
      <c r="L143" s="235"/>
      <c r="M143" s="236"/>
      <c r="N143" s="237"/>
      <c r="O143" s="237"/>
      <c r="P143" s="238">
        <f>SUM(P144:P168)</f>
        <v>0</v>
      </c>
      <c r="Q143" s="237"/>
      <c r="R143" s="238">
        <f>SUM(R144:R168)</f>
        <v>0.68622080000000008</v>
      </c>
      <c r="S143" s="237"/>
      <c r="T143" s="239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0" t="s">
        <v>84</v>
      </c>
      <c r="AT143" s="241" t="s">
        <v>75</v>
      </c>
      <c r="AU143" s="241" t="s">
        <v>84</v>
      </c>
      <c r="AY143" s="240" t="s">
        <v>169</v>
      </c>
      <c r="BK143" s="242">
        <f>SUM(BK144:BK168)</f>
        <v>0</v>
      </c>
    </row>
    <row r="144" s="2" customFormat="1" ht="21.75" customHeight="1">
      <c r="A144" s="38"/>
      <c r="B144" s="39"/>
      <c r="C144" s="245" t="s">
        <v>91</v>
      </c>
      <c r="D144" s="245" t="s">
        <v>172</v>
      </c>
      <c r="E144" s="246" t="s">
        <v>526</v>
      </c>
      <c r="F144" s="247" t="s">
        <v>527</v>
      </c>
      <c r="G144" s="248" t="s">
        <v>189</v>
      </c>
      <c r="H144" s="249">
        <v>24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0.0030000000000000001</v>
      </c>
      <c r="R144" s="255">
        <f>Q144*H144</f>
        <v>0.072000000000000008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176</v>
      </c>
      <c r="AT144" s="257" t="s">
        <v>172</v>
      </c>
      <c r="AU144" s="257" t="s">
        <v>91</v>
      </c>
      <c r="AY144" s="17" t="s">
        <v>169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176</v>
      </c>
      <c r="BM144" s="257" t="s">
        <v>780</v>
      </c>
    </row>
    <row r="145" s="13" customFormat="1">
      <c r="A145" s="13"/>
      <c r="B145" s="259"/>
      <c r="C145" s="260"/>
      <c r="D145" s="261" t="s">
        <v>178</v>
      </c>
      <c r="E145" s="262" t="s">
        <v>480</v>
      </c>
      <c r="F145" s="263" t="s">
        <v>781</v>
      </c>
      <c r="G145" s="260"/>
      <c r="H145" s="264">
        <v>24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178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169</v>
      </c>
    </row>
    <row r="146" s="13" customFormat="1">
      <c r="A146" s="13"/>
      <c r="B146" s="259"/>
      <c r="C146" s="260"/>
      <c r="D146" s="261" t="s">
        <v>178</v>
      </c>
      <c r="E146" s="262" t="s">
        <v>1</v>
      </c>
      <c r="F146" s="263" t="s">
        <v>480</v>
      </c>
      <c r="G146" s="260"/>
      <c r="H146" s="264">
        <v>24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178</v>
      </c>
      <c r="AU146" s="270" t="s">
        <v>91</v>
      </c>
      <c r="AV146" s="13" t="s">
        <v>91</v>
      </c>
      <c r="AW146" s="13" t="s">
        <v>32</v>
      </c>
      <c r="AX146" s="13" t="s">
        <v>84</v>
      </c>
      <c r="AY146" s="270" t="s">
        <v>169</v>
      </c>
    </row>
    <row r="147" s="2" customFormat="1" ht="21.75" customHeight="1">
      <c r="A147" s="38"/>
      <c r="B147" s="39"/>
      <c r="C147" s="245" t="s">
        <v>170</v>
      </c>
      <c r="D147" s="245" t="s">
        <v>172</v>
      </c>
      <c r="E147" s="246" t="s">
        <v>213</v>
      </c>
      <c r="F147" s="247" t="s">
        <v>214</v>
      </c>
      <c r="G147" s="248" t="s">
        <v>189</v>
      </c>
      <c r="H147" s="249">
        <v>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0.0043800000000000002</v>
      </c>
      <c r="R147" s="255">
        <f>Q147*H147</f>
        <v>0.0087600000000000004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176</v>
      </c>
      <c r="AT147" s="257" t="s">
        <v>172</v>
      </c>
      <c r="AU147" s="257" t="s">
        <v>91</v>
      </c>
      <c r="AY147" s="17" t="s">
        <v>169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176</v>
      </c>
      <c r="BM147" s="257" t="s">
        <v>782</v>
      </c>
    </row>
    <row r="148" s="13" customFormat="1">
      <c r="A148" s="13"/>
      <c r="B148" s="259"/>
      <c r="C148" s="260"/>
      <c r="D148" s="261" t="s">
        <v>178</v>
      </c>
      <c r="E148" s="262" t="s">
        <v>1</v>
      </c>
      <c r="F148" s="263" t="s">
        <v>91</v>
      </c>
      <c r="G148" s="260"/>
      <c r="H148" s="264">
        <v>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178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169</v>
      </c>
    </row>
    <row r="149" s="2" customFormat="1" ht="21.75" customHeight="1">
      <c r="A149" s="38"/>
      <c r="B149" s="39"/>
      <c r="C149" s="245" t="s">
        <v>176</v>
      </c>
      <c r="D149" s="245" t="s">
        <v>172</v>
      </c>
      <c r="E149" s="246" t="s">
        <v>531</v>
      </c>
      <c r="F149" s="247" t="s">
        <v>532</v>
      </c>
      <c r="G149" s="248" t="s">
        <v>189</v>
      </c>
      <c r="H149" s="249">
        <v>89.972999999999999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0.0030000000000000001</v>
      </c>
      <c r="R149" s="255">
        <f>Q149*H149</f>
        <v>0.26991900000000002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176</v>
      </c>
      <c r="AT149" s="257" t="s">
        <v>172</v>
      </c>
      <c r="AU149" s="257" t="s">
        <v>91</v>
      </c>
      <c r="AY149" s="17" t="s">
        <v>169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176</v>
      </c>
      <c r="BM149" s="257" t="s">
        <v>783</v>
      </c>
    </row>
    <row r="150" s="13" customFormat="1">
      <c r="A150" s="13"/>
      <c r="B150" s="259"/>
      <c r="C150" s="260"/>
      <c r="D150" s="261" t="s">
        <v>178</v>
      </c>
      <c r="E150" s="262" t="s">
        <v>1</v>
      </c>
      <c r="F150" s="263" t="s">
        <v>534</v>
      </c>
      <c r="G150" s="260"/>
      <c r="H150" s="264">
        <v>89.972999999999999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178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169</v>
      </c>
    </row>
    <row r="151" s="2" customFormat="1" ht="21.75" customHeight="1">
      <c r="A151" s="38"/>
      <c r="B151" s="39"/>
      <c r="C151" s="245" t="s">
        <v>196</v>
      </c>
      <c r="D151" s="245" t="s">
        <v>172</v>
      </c>
      <c r="E151" s="246" t="s">
        <v>535</v>
      </c>
      <c r="F151" s="247" t="s">
        <v>536</v>
      </c>
      <c r="G151" s="248" t="s">
        <v>189</v>
      </c>
      <c r="H151" s="249">
        <v>2.2989999999999999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0.038199999999999998</v>
      </c>
      <c r="R151" s="255">
        <f>Q151*H151</f>
        <v>0.087821799999999992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176</v>
      </c>
      <c r="AT151" s="257" t="s">
        <v>172</v>
      </c>
      <c r="AU151" s="257" t="s">
        <v>91</v>
      </c>
      <c r="AY151" s="17" t="s">
        <v>169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176</v>
      </c>
      <c r="BM151" s="257" t="s">
        <v>784</v>
      </c>
    </row>
    <row r="152" s="13" customFormat="1">
      <c r="A152" s="13"/>
      <c r="B152" s="259"/>
      <c r="C152" s="260"/>
      <c r="D152" s="261" t="s">
        <v>178</v>
      </c>
      <c r="E152" s="262" t="s">
        <v>1</v>
      </c>
      <c r="F152" s="263" t="s">
        <v>538</v>
      </c>
      <c r="G152" s="260"/>
      <c r="H152" s="264">
        <v>2.2989999999999999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178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169</v>
      </c>
    </row>
    <row r="153" s="2" customFormat="1" ht="16.5" customHeight="1">
      <c r="A153" s="38"/>
      <c r="B153" s="39"/>
      <c r="C153" s="245" t="s">
        <v>201</v>
      </c>
      <c r="D153" s="245" t="s">
        <v>172</v>
      </c>
      <c r="E153" s="246" t="s">
        <v>539</v>
      </c>
      <c r="F153" s="247" t="s">
        <v>540</v>
      </c>
      <c r="G153" s="248" t="s">
        <v>189</v>
      </c>
      <c r="H153" s="249">
        <v>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0.0051999999999999998</v>
      </c>
      <c r="R153" s="255">
        <f>Q153*H153</f>
        <v>0.0104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176</v>
      </c>
      <c r="AT153" s="257" t="s">
        <v>172</v>
      </c>
      <c r="AU153" s="257" t="s">
        <v>91</v>
      </c>
      <c r="AY153" s="17" t="s">
        <v>169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176</v>
      </c>
      <c r="BM153" s="257" t="s">
        <v>785</v>
      </c>
    </row>
    <row r="154" s="13" customFormat="1">
      <c r="A154" s="13"/>
      <c r="B154" s="259"/>
      <c r="C154" s="260"/>
      <c r="D154" s="261" t="s">
        <v>178</v>
      </c>
      <c r="E154" s="262" t="s">
        <v>1</v>
      </c>
      <c r="F154" s="263" t="s">
        <v>786</v>
      </c>
      <c r="G154" s="260"/>
      <c r="H154" s="264">
        <v>107.238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178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169</v>
      </c>
    </row>
    <row r="155" s="13" customFormat="1">
      <c r="A155" s="13"/>
      <c r="B155" s="259"/>
      <c r="C155" s="260"/>
      <c r="D155" s="261" t="s">
        <v>178</v>
      </c>
      <c r="E155" s="262" t="s">
        <v>1</v>
      </c>
      <c r="F155" s="263" t="s">
        <v>787</v>
      </c>
      <c r="G155" s="260"/>
      <c r="H155" s="264">
        <v>4.5499999999999998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178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169</v>
      </c>
    </row>
    <row r="156" s="13" customFormat="1">
      <c r="A156" s="13"/>
      <c r="B156" s="259"/>
      <c r="C156" s="260"/>
      <c r="D156" s="261" t="s">
        <v>178</v>
      </c>
      <c r="E156" s="262" t="s">
        <v>1</v>
      </c>
      <c r="F156" s="263" t="s">
        <v>788</v>
      </c>
      <c r="G156" s="260"/>
      <c r="H156" s="264">
        <v>-1.2150000000000001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178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169</v>
      </c>
    </row>
    <row r="157" s="13" customFormat="1">
      <c r="A157" s="13"/>
      <c r="B157" s="259"/>
      <c r="C157" s="260"/>
      <c r="D157" s="261" t="s">
        <v>178</v>
      </c>
      <c r="E157" s="262" t="s">
        <v>1</v>
      </c>
      <c r="F157" s="263" t="s">
        <v>789</v>
      </c>
      <c r="G157" s="260"/>
      <c r="H157" s="264">
        <v>-3.7749999999999999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178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169</v>
      </c>
    </row>
    <row r="158" s="13" customFormat="1">
      <c r="A158" s="13"/>
      <c r="B158" s="259"/>
      <c r="C158" s="260"/>
      <c r="D158" s="261" t="s">
        <v>178</v>
      </c>
      <c r="E158" s="262" t="s">
        <v>1</v>
      </c>
      <c r="F158" s="263" t="s">
        <v>790</v>
      </c>
      <c r="G158" s="260"/>
      <c r="H158" s="264">
        <v>-57.277999999999999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178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169</v>
      </c>
    </row>
    <row r="159" s="14" customFormat="1">
      <c r="A159" s="14"/>
      <c r="B159" s="271"/>
      <c r="C159" s="272"/>
      <c r="D159" s="261" t="s">
        <v>178</v>
      </c>
      <c r="E159" s="273" t="s">
        <v>487</v>
      </c>
      <c r="F159" s="274" t="s">
        <v>186</v>
      </c>
      <c r="G159" s="272"/>
      <c r="H159" s="275">
        <v>49.520000000000003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178</v>
      </c>
      <c r="AU159" s="281" t="s">
        <v>91</v>
      </c>
      <c r="AV159" s="14" t="s">
        <v>176</v>
      </c>
      <c r="AW159" s="14" t="s">
        <v>32</v>
      </c>
      <c r="AX159" s="14" t="s">
        <v>76</v>
      </c>
      <c r="AY159" s="281" t="s">
        <v>169</v>
      </c>
    </row>
    <row r="160" s="13" customFormat="1">
      <c r="A160" s="13"/>
      <c r="B160" s="259"/>
      <c r="C160" s="260"/>
      <c r="D160" s="261" t="s">
        <v>178</v>
      </c>
      <c r="E160" s="262" t="s">
        <v>481</v>
      </c>
      <c r="F160" s="263" t="s">
        <v>487</v>
      </c>
      <c r="G160" s="260"/>
      <c r="H160" s="264">
        <v>49.520000000000003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178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169</v>
      </c>
    </row>
    <row r="161" s="13" customFormat="1">
      <c r="A161" s="13"/>
      <c r="B161" s="259"/>
      <c r="C161" s="260"/>
      <c r="D161" s="261" t="s">
        <v>178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178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169</v>
      </c>
    </row>
    <row r="162" s="2" customFormat="1" ht="16.5" customHeight="1">
      <c r="A162" s="38"/>
      <c r="B162" s="39"/>
      <c r="C162" s="245" t="s">
        <v>207</v>
      </c>
      <c r="D162" s="245" t="s">
        <v>172</v>
      </c>
      <c r="E162" s="246" t="s">
        <v>548</v>
      </c>
      <c r="F162" s="247" t="s">
        <v>549</v>
      </c>
      <c r="G162" s="248" t="s">
        <v>189</v>
      </c>
      <c r="H162" s="249">
        <v>30.875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176</v>
      </c>
      <c r="AT162" s="257" t="s">
        <v>172</v>
      </c>
      <c r="AU162" s="257" t="s">
        <v>91</v>
      </c>
      <c r="AY162" s="17" t="s">
        <v>169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176</v>
      </c>
      <c r="BM162" s="257" t="s">
        <v>791</v>
      </c>
    </row>
    <row r="163" s="13" customFormat="1">
      <c r="A163" s="13"/>
      <c r="B163" s="259"/>
      <c r="C163" s="260"/>
      <c r="D163" s="261" t="s">
        <v>178</v>
      </c>
      <c r="E163" s="262" t="s">
        <v>1</v>
      </c>
      <c r="F163" s="263" t="s">
        <v>488</v>
      </c>
      <c r="G163" s="260"/>
      <c r="H163" s="264">
        <v>30.875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178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169</v>
      </c>
    </row>
    <row r="164" s="2" customFormat="1" ht="21.75" customHeight="1">
      <c r="A164" s="38"/>
      <c r="B164" s="39"/>
      <c r="C164" s="245" t="s">
        <v>212</v>
      </c>
      <c r="D164" s="245" t="s">
        <v>172</v>
      </c>
      <c r="E164" s="246" t="s">
        <v>551</v>
      </c>
      <c r="F164" s="247" t="s">
        <v>552</v>
      </c>
      <c r="G164" s="248" t="s">
        <v>189</v>
      </c>
      <c r="H164" s="249">
        <v>16.824999999999999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176</v>
      </c>
      <c r="AT164" s="257" t="s">
        <v>172</v>
      </c>
      <c r="AU164" s="257" t="s">
        <v>91</v>
      </c>
      <c r="AY164" s="17" t="s">
        <v>169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176</v>
      </c>
      <c r="BM164" s="257" t="s">
        <v>792</v>
      </c>
    </row>
    <row r="165" s="13" customFormat="1">
      <c r="A165" s="13"/>
      <c r="B165" s="259"/>
      <c r="C165" s="260"/>
      <c r="D165" s="261" t="s">
        <v>178</v>
      </c>
      <c r="E165" s="262" t="s">
        <v>1</v>
      </c>
      <c r="F165" s="263" t="s">
        <v>793</v>
      </c>
      <c r="G165" s="260"/>
      <c r="H165" s="264">
        <v>16.824999999999999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178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169</v>
      </c>
    </row>
    <row r="166" s="2" customFormat="1" ht="16.5" customHeight="1">
      <c r="A166" s="38"/>
      <c r="B166" s="39"/>
      <c r="C166" s="245" t="s">
        <v>217</v>
      </c>
      <c r="D166" s="245" t="s">
        <v>172</v>
      </c>
      <c r="E166" s="246" t="s">
        <v>277</v>
      </c>
      <c r="F166" s="247" t="s">
        <v>278</v>
      </c>
      <c r="G166" s="248" t="s">
        <v>264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176</v>
      </c>
      <c r="AT166" s="257" t="s">
        <v>172</v>
      </c>
      <c r="AU166" s="257" t="s">
        <v>91</v>
      </c>
      <c r="AY166" s="17" t="s">
        <v>169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176</v>
      </c>
      <c r="BM166" s="257" t="s">
        <v>794</v>
      </c>
    </row>
    <row r="167" s="13" customFormat="1">
      <c r="A167" s="13"/>
      <c r="B167" s="259"/>
      <c r="C167" s="260"/>
      <c r="D167" s="261" t="s">
        <v>178</v>
      </c>
      <c r="E167" s="262" t="s">
        <v>1</v>
      </c>
      <c r="F167" s="263" t="s">
        <v>176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178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169</v>
      </c>
    </row>
    <row r="168" s="2" customFormat="1" ht="21.75" customHeight="1">
      <c r="A168" s="38"/>
      <c r="B168" s="39"/>
      <c r="C168" s="282" t="s">
        <v>222</v>
      </c>
      <c r="D168" s="282" t="s">
        <v>223</v>
      </c>
      <c r="E168" s="283" t="s">
        <v>267</v>
      </c>
      <c r="F168" s="284" t="s">
        <v>268</v>
      </c>
      <c r="G168" s="285" t="s">
        <v>264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212</v>
      </c>
      <c r="AT168" s="257" t="s">
        <v>223</v>
      </c>
      <c r="AU168" s="257" t="s">
        <v>91</v>
      </c>
      <c r="AY168" s="17" t="s">
        <v>169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176</v>
      </c>
      <c r="BM168" s="257" t="s">
        <v>795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217</v>
      </c>
      <c r="F169" s="243" t="s">
        <v>282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0.054034750000000006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169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229</v>
      </c>
      <c r="D170" s="245" t="s">
        <v>172</v>
      </c>
      <c r="E170" s="246" t="s">
        <v>284</v>
      </c>
      <c r="F170" s="247" t="s">
        <v>285</v>
      </c>
      <c r="G170" s="248" t="s">
        <v>189</v>
      </c>
      <c r="H170" s="249">
        <v>30.875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0.00401375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176</v>
      </c>
      <c r="AT170" s="257" t="s">
        <v>172</v>
      </c>
      <c r="AU170" s="257" t="s">
        <v>91</v>
      </c>
      <c r="AY170" s="17" t="s">
        <v>169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176</v>
      </c>
      <c r="BM170" s="257" t="s">
        <v>796</v>
      </c>
    </row>
    <row r="171" s="13" customFormat="1">
      <c r="A171" s="13"/>
      <c r="B171" s="259"/>
      <c r="C171" s="260"/>
      <c r="D171" s="261" t="s">
        <v>178</v>
      </c>
      <c r="E171" s="262" t="s">
        <v>1</v>
      </c>
      <c r="F171" s="263" t="s">
        <v>488</v>
      </c>
      <c r="G171" s="260"/>
      <c r="H171" s="264">
        <v>30.875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178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169</v>
      </c>
    </row>
    <row r="172" s="2" customFormat="1" ht="21.75" customHeight="1">
      <c r="A172" s="38"/>
      <c r="B172" s="39"/>
      <c r="C172" s="245" t="s">
        <v>234</v>
      </c>
      <c r="D172" s="245" t="s">
        <v>172</v>
      </c>
      <c r="E172" s="246" t="s">
        <v>288</v>
      </c>
      <c r="F172" s="247" t="s">
        <v>289</v>
      </c>
      <c r="G172" s="248" t="s">
        <v>189</v>
      </c>
      <c r="H172" s="249">
        <v>30.875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0.0012350000000000002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176</v>
      </c>
      <c r="AT172" s="257" t="s">
        <v>172</v>
      </c>
      <c r="AU172" s="257" t="s">
        <v>91</v>
      </c>
      <c r="AY172" s="17" t="s">
        <v>169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176</v>
      </c>
      <c r="BM172" s="257" t="s">
        <v>797</v>
      </c>
    </row>
    <row r="173" s="13" customFormat="1">
      <c r="A173" s="13"/>
      <c r="B173" s="259"/>
      <c r="C173" s="260"/>
      <c r="D173" s="261" t="s">
        <v>178</v>
      </c>
      <c r="E173" s="262" t="s">
        <v>1</v>
      </c>
      <c r="F173" s="263" t="s">
        <v>798</v>
      </c>
      <c r="G173" s="260"/>
      <c r="H173" s="264">
        <v>12.42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178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169</v>
      </c>
    </row>
    <row r="174" s="13" customFormat="1">
      <c r="A174" s="13"/>
      <c r="B174" s="259"/>
      <c r="C174" s="260"/>
      <c r="D174" s="261" t="s">
        <v>178</v>
      </c>
      <c r="E174" s="262" t="s">
        <v>1</v>
      </c>
      <c r="F174" s="263" t="s">
        <v>799</v>
      </c>
      <c r="G174" s="260"/>
      <c r="H174" s="264">
        <v>5.9749999999999996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178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169</v>
      </c>
    </row>
    <row r="175" s="13" customFormat="1">
      <c r="A175" s="13"/>
      <c r="B175" s="259"/>
      <c r="C175" s="260"/>
      <c r="D175" s="261" t="s">
        <v>178</v>
      </c>
      <c r="E175" s="262" t="s">
        <v>1</v>
      </c>
      <c r="F175" s="263" t="s">
        <v>800</v>
      </c>
      <c r="G175" s="260"/>
      <c r="H175" s="264">
        <v>12.48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178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169</v>
      </c>
    </row>
    <row r="176" s="14" customFormat="1">
      <c r="A176" s="14"/>
      <c r="B176" s="271"/>
      <c r="C176" s="272"/>
      <c r="D176" s="261" t="s">
        <v>178</v>
      </c>
      <c r="E176" s="273" t="s">
        <v>488</v>
      </c>
      <c r="F176" s="274" t="s">
        <v>186</v>
      </c>
      <c r="G176" s="272"/>
      <c r="H176" s="275">
        <v>30.875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178</v>
      </c>
      <c r="AU176" s="281" t="s">
        <v>91</v>
      </c>
      <c r="AV176" s="14" t="s">
        <v>176</v>
      </c>
      <c r="AW176" s="14" t="s">
        <v>32</v>
      </c>
      <c r="AX176" s="14" t="s">
        <v>84</v>
      </c>
      <c r="AY176" s="281" t="s">
        <v>169</v>
      </c>
    </row>
    <row r="177" s="2" customFormat="1" ht="16.5" customHeight="1">
      <c r="A177" s="38"/>
      <c r="B177" s="39"/>
      <c r="C177" s="245" t="s">
        <v>239</v>
      </c>
      <c r="D177" s="245" t="s">
        <v>172</v>
      </c>
      <c r="E177" s="246" t="s">
        <v>562</v>
      </c>
      <c r="F177" s="247" t="s">
        <v>563</v>
      </c>
      <c r="G177" s="248" t="s">
        <v>477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176</v>
      </c>
      <c r="AT177" s="257" t="s">
        <v>172</v>
      </c>
      <c r="AU177" s="257" t="s">
        <v>91</v>
      </c>
      <c r="AY177" s="17" t="s">
        <v>169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176</v>
      </c>
      <c r="BM177" s="257" t="s">
        <v>801</v>
      </c>
    </row>
    <row r="178" s="13" customFormat="1">
      <c r="A178" s="13"/>
      <c r="B178" s="259"/>
      <c r="C178" s="260"/>
      <c r="D178" s="261" t="s">
        <v>178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178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169</v>
      </c>
    </row>
    <row r="179" s="2" customFormat="1" ht="16.5" customHeight="1">
      <c r="A179" s="38"/>
      <c r="B179" s="39"/>
      <c r="C179" s="245" t="s">
        <v>243</v>
      </c>
      <c r="D179" s="245" t="s">
        <v>172</v>
      </c>
      <c r="E179" s="246" t="s">
        <v>565</v>
      </c>
      <c r="F179" s="247" t="s">
        <v>566</v>
      </c>
      <c r="G179" s="248" t="s">
        <v>175</v>
      </c>
      <c r="H179" s="249">
        <v>21.600000000000001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176</v>
      </c>
      <c r="AT179" s="257" t="s">
        <v>172</v>
      </c>
      <c r="AU179" s="257" t="s">
        <v>91</v>
      </c>
      <c r="AY179" s="17" t="s">
        <v>169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176</v>
      </c>
      <c r="BM179" s="257" t="s">
        <v>802</v>
      </c>
    </row>
    <row r="180" s="13" customFormat="1">
      <c r="A180" s="13"/>
      <c r="B180" s="259"/>
      <c r="C180" s="260"/>
      <c r="D180" s="261" t="s">
        <v>178</v>
      </c>
      <c r="E180" s="262" t="s">
        <v>1</v>
      </c>
      <c r="F180" s="263" t="s">
        <v>803</v>
      </c>
      <c r="G180" s="260"/>
      <c r="H180" s="264">
        <v>14.4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178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169</v>
      </c>
    </row>
    <row r="181" s="13" customFormat="1">
      <c r="A181" s="13"/>
      <c r="B181" s="259"/>
      <c r="C181" s="260"/>
      <c r="D181" s="261" t="s">
        <v>178</v>
      </c>
      <c r="E181" s="262" t="s">
        <v>1</v>
      </c>
      <c r="F181" s="263" t="s">
        <v>804</v>
      </c>
      <c r="G181" s="260"/>
      <c r="H181" s="264">
        <v>7.2000000000000002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178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169</v>
      </c>
    </row>
    <row r="182" s="14" customFormat="1">
      <c r="A182" s="14"/>
      <c r="B182" s="271"/>
      <c r="C182" s="272"/>
      <c r="D182" s="261" t="s">
        <v>178</v>
      </c>
      <c r="E182" s="273" t="s">
        <v>1</v>
      </c>
      <c r="F182" s="274" t="s">
        <v>186</v>
      </c>
      <c r="G182" s="272"/>
      <c r="H182" s="275">
        <v>21.600000000000001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178</v>
      </c>
      <c r="AU182" s="281" t="s">
        <v>91</v>
      </c>
      <c r="AV182" s="14" t="s">
        <v>176</v>
      </c>
      <c r="AW182" s="14" t="s">
        <v>32</v>
      </c>
      <c r="AX182" s="14" t="s">
        <v>84</v>
      </c>
      <c r="AY182" s="281" t="s">
        <v>169</v>
      </c>
    </row>
    <row r="183" s="2" customFormat="1" ht="16.5" customHeight="1">
      <c r="A183" s="38"/>
      <c r="B183" s="39"/>
      <c r="C183" s="282" t="s">
        <v>8</v>
      </c>
      <c r="D183" s="282" t="s">
        <v>223</v>
      </c>
      <c r="E183" s="283" t="s">
        <v>570</v>
      </c>
      <c r="F183" s="284" t="s">
        <v>571</v>
      </c>
      <c r="G183" s="285" t="s">
        <v>175</v>
      </c>
      <c r="H183" s="286">
        <v>23.760000000000002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0.0023760000000000001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212</v>
      </c>
      <c r="AT183" s="257" t="s">
        <v>223</v>
      </c>
      <c r="AU183" s="257" t="s">
        <v>91</v>
      </c>
      <c r="AY183" s="17" t="s">
        <v>169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176</v>
      </c>
      <c r="BM183" s="257" t="s">
        <v>805</v>
      </c>
    </row>
    <row r="184" s="13" customFormat="1">
      <c r="A184" s="13"/>
      <c r="B184" s="259"/>
      <c r="C184" s="260"/>
      <c r="D184" s="261" t="s">
        <v>178</v>
      </c>
      <c r="E184" s="260"/>
      <c r="F184" s="263" t="s">
        <v>806</v>
      </c>
      <c r="G184" s="260"/>
      <c r="H184" s="264">
        <v>23.760000000000002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178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169</v>
      </c>
    </row>
    <row r="185" s="2" customFormat="1" ht="16.5" customHeight="1">
      <c r="A185" s="38"/>
      <c r="B185" s="39"/>
      <c r="C185" s="245" t="s">
        <v>256</v>
      </c>
      <c r="D185" s="245" t="s">
        <v>172</v>
      </c>
      <c r="E185" s="246" t="s">
        <v>301</v>
      </c>
      <c r="F185" s="247" t="s">
        <v>302</v>
      </c>
      <c r="G185" s="248" t="s">
        <v>189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176</v>
      </c>
      <c r="AT185" s="257" t="s">
        <v>172</v>
      </c>
      <c r="AU185" s="257" t="s">
        <v>91</v>
      </c>
      <c r="AY185" s="17" t="s">
        <v>169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176</v>
      </c>
      <c r="BM185" s="257" t="s">
        <v>807</v>
      </c>
    </row>
    <row r="186" s="13" customFormat="1">
      <c r="A186" s="13"/>
      <c r="B186" s="259"/>
      <c r="C186" s="260"/>
      <c r="D186" s="261" t="s">
        <v>178</v>
      </c>
      <c r="E186" s="262" t="s">
        <v>1</v>
      </c>
      <c r="F186" s="263" t="s">
        <v>808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178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169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333</v>
      </c>
      <c r="F187" s="243" t="s">
        <v>334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169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261</v>
      </c>
      <c r="D188" s="245" t="s">
        <v>172</v>
      </c>
      <c r="E188" s="246" t="s">
        <v>576</v>
      </c>
      <c r="F188" s="247" t="s">
        <v>577</v>
      </c>
      <c r="G188" s="248" t="s">
        <v>183</v>
      </c>
      <c r="H188" s="249">
        <v>0.70399999999999996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176</v>
      </c>
      <c r="AT188" s="257" t="s">
        <v>172</v>
      </c>
      <c r="AU188" s="257" t="s">
        <v>91</v>
      </c>
      <c r="AY188" s="17" t="s">
        <v>169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176</v>
      </c>
      <c r="BM188" s="257" t="s">
        <v>809</v>
      </c>
    </row>
    <row r="189" s="2" customFormat="1" ht="21.75" customHeight="1">
      <c r="A189" s="38"/>
      <c r="B189" s="39"/>
      <c r="C189" s="245" t="s">
        <v>266</v>
      </c>
      <c r="D189" s="245" t="s">
        <v>172</v>
      </c>
      <c r="E189" s="246" t="s">
        <v>340</v>
      </c>
      <c r="F189" s="247" t="s">
        <v>341</v>
      </c>
      <c r="G189" s="248" t="s">
        <v>183</v>
      </c>
      <c r="H189" s="249">
        <v>0.70399999999999996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176</v>
      </c>
      <c r="AT189" s="257" t="s">
        <v>172</v>
      </c>
      <c r="AU189" s="257" t="s">
        <v>91</v>
      </c>
      <c r="AY189" s="17" t="s">
        <v>169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176</v>
      </c>
      <c r="BM189" s="257" t="s">
        <v>810</v>
      </c>
    </row>
    <row r="190" s="2" customFormat="1" ht="21.75" customHeight="1">
      <c r="A190" s="38"/>
      <c r="B190" s="39"/>
      <c r="C190" s="245" t="s">
        <v>124</v>
      </c>
      <c r="D190" s="245" t="s">
        <v>172</v>
      </c>
      <c r="E190" s="246" t="s">
        <v>344</v>
      </c>
      <c r="F190" s="247" t="s">
        <v>345</v>
      </c>
      <c r="G190" s="248" t="s">
        <v>183</v>
      </c>
      <c r="H190" s="249">
        <v>6.3360000000000003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176</v>
      </c>
      <c r="AT190" s="257" t="s">
        <v>172</v>
      </c>
      <c r="AU190" s="257" t="s">
        <v>91</v>
      </c>
      <c r="AY190" s="17" t="s">
        <v>169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176</v>
      </c>
      <c r="BM190" s="257" t="s">
        <v>811</v>
      </c>
    </row>
    <row r="191" s="13" customFormat="1">
      <c r="A191" s="13"/>
      <c r="B191" s="259"/>
      <c r="C191" s="260"/>
      <c r="D191" s="261" t="s">
        <v>178</v>
      </c>
      <c r="E191" s="260"/>
      <c r="F191" s="263" t="s">
        <v>812</v>
      </c>
      <c r="G191" s="260"/>
      <c r="H191" s="264">
        <v>6.3360000000000003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178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169</v>
      </c>
    </row>
    <row r="192" s="2" customFormat="1" ht="21.75" customHeight="1">
      <c r="A192" s="38"/>
      <c r="B192" s="39"/>
      <c r="C192" s="245" t="s">
        <v>273</v>
      </c>
      <c r="D192" s="245" t="s">
        <v>172</v>
      </c>
      <c r="E192" s="246" t="s">
        <v>359</v>
      </c>
      <c r="F192" s="247" t="s">
        <v>360</v>
      </c>
      <c r="G192" s="248" t="s">
        <v>183</v>
      </c>
      <c r="H192" s="249">
        <v>0.70399999999999996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176</v>
      </c>
      <c r="AT192" s="257" t="s">
        <v>172</v>
      </c>
      <c r="AU192" s="257" t="s">
        <v>91</v>
      </c>
      <c r="AY192" s="17" t="s">
        <v>169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176</v>
      </c>
      <c r="BM192" s="257" t="s">
        <v>813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363</v>
      </c>
      <c r="F193" s="243" t="s">
        <v>364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169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172</v>
      </c>
      <c r="E194" s="246" t="s">
        <v>366</v>
      </c>
      <c r="F194" s="247" t="s">
        <v>367</v>
      </c>
      <c r="G194" s="248" t="s">
        <v>183</v>
      </c>
      <c r="H194" s="249">
        <v>0.997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176</v>
      </c>
      <c r="AT194" s="257" t="s">
        <v>172</v>
      </c>
      <c r="AU194" s="257" t="s">
        <v>91</v>
      </c>
      <c r="AY194" s="17" t="s">
        <v>169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176</v>
      </c>
      <c r="BM194" s="257" t="s">
        <v>814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369</v>
      </c>
      <c r="F195" s="232" t="s">
        <v>370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P196+P199+P211+P226+P230+P249+P252+P257+P306</f>
        <v>0</v>
      </c>
      <c r="Q195" s="237"/>
      <c r="R195" s="238">
        <f>R196+R199+R211+R226+R230+R249+R252+R257+R306</f>
        <v>0.84472754999999999</v>
      </c>
      <c r="S195" s="237"/>
      <c r="T195" s="239">
        <f>T196+T199+T211+T226+T230+T249+T252+T257+T306</f>
        <v>0.21773819999999999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169</v>
      </c>
      <c r="BK195" s="242">
        <f>BK196+BK199+BK211+BK226+BK230+BK249+BK252+BK257+BK306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815</v>
      </c>
      <c r="F196" s="243" t="s">
        <v>816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SUM(P197:P198)</f>
        <v>0</v>
      </c>
      <c r="Q196" s="237"/>
      <c r="R196" s="238">
        <f>SUM(R197:R198)</f>
        <v>6.0000000000000002E-05</v>
      </c>
      <c r="S196" s="237"/>
      <c r="T196" s="239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169</v>
      </c>
      <c r="BK196" s="242">
        <f>SUM(BK197:BK198)</f>
        <v>0</v>
      </c>
    </row>
    <row r="197" s="2" customFormat="1" ht="16.5" customHeight="1">
      <c r="A197" s="38"/>
      <c r="B197" s="39"/>
      <c r="C197" s="245" t="s">
        <v>280</v>
      </c>
      <c r="D197" s="245" t="s">
        <v>172</v>
      </c>
      <c r="E197" s="246" t="s">
        <v>817</v>
      </c>
      <c r="F197" s="247" t="s">
        <v>818</v>
      </c>
      <c r="G197" s="248" t="s">
        <v>264</v>
      </c>
      <c r="H197" s="249">
        <v>1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256</v>
      </c>
      <c r="AT197" s="257" t="s">
        <v>172</v>
      </c>
      <c r="AU197" s="257" t="s">
        <v>91</v>
      </c>
      <c r="AY197" s="17" t="s">
        <v>169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256</v>
      </c>
      <c r="BM197" s="257" t="s">
        <v>819</v>
      </c>
    </row>
    <row r="198" s="2" customFormat="1" ht="16.5" customHeight="1">
      <c r="A198" s="38"/>
      <c r="B198" s="39"/>
      <c r="C198" s="282" t="s">
        <v>283</v>
      </c>
      <c r="D198" s="282" t="s">
        <v>223</v>
      </c>
      <c r="E198" s="283" t="s">
        <v>820</v>
      </c>
      <c r="F198" s="284" t="s">
        <v>821</v>
      </c>
      <c r="G198" s="285" t="s">
        <v>264</v>
      </c>
      <c r="H198" s="286">
        <v>1</v>
      </c>
      <c r="I198" s="287"/>
      <c r="J198" s="288">
        <f>ROUND(I198*H198,2)</f>
        <v>0</v>
      </c>
      <c r="K198" s="289"/>
      <c r="L198" s="290"/>
      <c r="M198" s="291" t="s">
        <v>1</v>
      </c>
      <c r="N198" s="292" t="s">
        <v>42</v>
      </c>
      <c r="O198" s="91"/>
      <c r="P198" s="255">
        <f>O198*H198</f>
        <v>0</v>
      </c>
      <c r="Q198" s="255">
        <v>6.0000000000000002E-05</v>
      </c>
      <c r="R198" s="255">
        <f>Q198*H198</f>
        <v>6.0000000000000002E-05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335</v>
      </c>
      <c r="AT198" s="257" t="s">
        <v>223</v>
      </c>
      <c r="AU198" s="257" t="s">
        <v>91</v>
      </c>
      <c r="AY198" s="17" t="s">
        <v>169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256</v>
      </c>
      <c r="BM198" s="257" t="s">
        <v>822</v>
      </c>
    </row>
    <row r="199" s="12" customFormat="1" ht="22.8" customHeight="1">
      <c r="A199" s="12"/>
      <c r="B199" s="229"/>
      <c r="C199" s="230"/>
      <c r="D199" s="231" t="s">
        <v>75</v>
      </c>
      <c r="E199" s="243" t="s">
        <v>584</v>
      </c>
      <c r="F199" s="243" t="s">
        <v>585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SUM(P200:P210)</f>
        <v>0</v>
      </c>
      <c r="Q199" s="237"/>
      <c r="R199" s="238">
        <f>SUM(R200:R210)</f>
        <v>0.11590999999999999</v>
      </c>
      <c r="S199" s="237"/>
      <c r="T199" s="239">
        <f>SUM(T200:T210)</f>
        <v>0.0016999999999999999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91</v>
      </c>
      <c r="AT199" s="241" t="s">
        <v>75</v>
      </c>
      <c r="AU199" s="241" t="s">
        <v>84</v>
      </c>
      <c r="AY199" s="240" t="s">
        <v>169</v>
      </c>
      <c r="BK199" s="242">
        <f>SUM(BK200:BK210)</f>
        <v>0</v>
      </c>
    </row>
    <row r="200" s="2" customFormat="1" ht="16.5" customHeight="1">
      <c r="A200" s="38"/>
      <c r="B200" s="39"/>
      <c r="C200" s="245" t="s">
        <v>287</v>
      </c>
      <c r="D200" s="245" t="s">
        <v>172</v>
      </c>
      <c r="E200" s="246" t="s">
        <v>586</v>
      </c>
      <c r="F200" s="247" t="s">
        <v>587</v>
      </c>
      <c r="G200" s="248" t="s">
        <v>189</v>
      </c>
      <c r="H200" s="249">
        <v>2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0.0016000000000000001</v>
      </c>
      <c r="R200" s="255">
        <f>Q200*H200</f>
        <v>0.0032000000000000002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256</v>
      </c>
      <c r="AT200" s="257" t="s">
        <v>172</v>
      </c>
      <c r="AU200" s="257" t="s">
        <v>91</v>
      </c>
      <c r="AY200" s="17" t="s">
        <v>169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256</v>
      </c>
      <c r="BM200" s="257" t="s">
        <v>823</v>
      </c>
    </row>
    <row r="201" s="13" customFormat="1">
      <c r="A201" s="13"/>
      <c r="B201" s="259"/>
      <c r="C201" s="260"/>
      <c r="D201" s="261" t="s">
        <v>178</v>
      </c>
      <c r="E201" s="262" t="s">
        <v>490</v>
      </c>
      <c r="F201" s="263" t="s">
        <v>589</v>
      </c>
      <c r="G201" s="260"/>
      <c r="H201" s="264">
        <v>2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178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169</v>
      </c>
    </row>
    <row r="202" s="2" customFormat="1" ht="16.5" customHeight="1">
      <c r="A202" s="38"/>
      <c r="B202" s="39"/>
      <c r="C202" s="245" t="s">
        <v>293</v>
      </c>
      <c r="D202" s="245" t="s">
        <v>172</v>
      </c>
      <c r="E202" s="246" t="s">
        <v>824</v>
      </c>
      <c r="F202" s="247" t="s">
        <v>825</v>
      </c>
      <c r="G202" s="248" t="s">
        <v>264</v>
      </c>
      <c r="H202" s="249">
        <v>1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0.0010100000000000001</v>
      </c>
      <c r="R202" s="255">
        <f>Q202*H202</f>
        <v>0.0010100000000000001</v>
      </c>
      <c r="S202" s="255">
        <v>0.0016999999999999999</v>
      </c>
      <c r="T202" s="256">
        <f>S202*H202</f>
        <v>0.0016999999999999999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256</v>
      </c>
      <c r="AT202" s="257" t="s">
        <v>172</v>
      </c>
      <c r="AU202" s="257" t="s">
        <v>91</v>
      </c>
      <c r="AY202" s="17" t="s">
        <v>169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256</v>
      </c>
      <c r="BM202" s="257" t="s">
        <v>826</v>
      </c>
    </row>
    <row r="203" s="13" customFormat="1">
      <c r="A203" s="13"/>
      <c r="B203" s="259"/>
      <c r="C203" s="260"/>
      <c r="D203" s="261" t="s">
        <v>178</v>
      </c>
      <c r="E203" s="262" t="s">
        <v>1</v>
      </c>
      <c r="F203" s="263" t="s">
        <v>84</v>
      </c>
      <c r="G203" s="260"/>
      <c r="H203" s="264">
        <v>1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178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169</v>
      </c>
    </row>
    <row r="204" s="2" customFormat="1" ht="16.5" customHeight="1">
      <c r="A204" s="38"/>
      <c r="B204" s="39"/>
      <c r="C204" s="245" t="s">
        <v>300</v>
      </c>
      <c r="D204" s="245" t="s">
        <v>172</v>
      </c>
      <c r="E204" s="246" t="s">
        <v>827</v>
      </c>
      <c r="F204" s="247" t="s">
        <v>828</v>
      </c>
      <c r="G204" s="248" t="s">
        <v>189</v>
      </c>
      <c r="H204" s="249">
        <v>10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0.00010000000000000001</v>
      </c>
      <c r="R204" s="255">
        <f>Q204*H204</f>
        <v>0.001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256</v>
      </c>
      <c r="AT204" s="257" t="s">
        <v>172</v>
      </c>
      <c r="AU204" s="257" t="s">
        <v>91</v>
      </c>
      <c r="AY204" s="17" t="s">
        <v>169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256</v>
      </c>
      <c r="BM204" s="257" t="s">
        <v>829</v>
      </c>
    </row>
    <row r="205" s="13" customFormat="1">
      <c r="A205" s="13"/>
      <c r="B205" s="259"/>
      <c r="C205" s="260"/>
      <c r="D205" s="261" t="s">
        <v>178</v>
      </c>
      <c r="E205" s="262" t="s">
        <v>1</v>
      </c>
      <c r="F205" s="263" t="s">
        <v>492</v>
      </c>
      <c r="G205" s="260"/>
      <c r="H205" s="264">
        <v>10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178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169</v>
      </c>
    </row>
    <row r="206" s="2" customFormat="1" ht="16.5" customHeight="1">
      <c r="A206" s="38"/>
      <c r="B206" s="39"/>
      <c r="C206" s="245" t="s">
        <v>305</v>
      </c>
      <c r="D206" s="245" t="s">
        <v>172</v>
      </c>
      <c r="E206" s="246" t="s">
        <v>830</v>
      </c>
      <c r="F206" s="247" t="s">
        <v>831</v>
      </c>
      <c r="G206" s="248" t="s">
        <v>189</v>
      </c>
      <c r="H206" s="249">
        <v>10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0.00072000000000000005</v>
      </c>
      <c r="R206" s="255">
        <f>Q206*H206</f>
        <v>0.0072000000000000007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256</v>
      </c>
      <c r="AT206" s="257" t="s">
        <v>172</v>
      </c>
      <c r="AU206" s="257" t="s">
        <v>91</v>
      </c>
      <c r="AY206" s="17" t="s">
        <v>169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256</v>
      </c>
      <c r="BM206" s="257" t="s">
        <v>832</v>
      </c>
    </row>
    <row r="207" s="13" customFormat="1">
      <c r="A207" s="13"/>
      <c r="B207" s="259"/>
      <c r="C207" s="260"/>
      <c r="D207" s="261" t="s">
        <v>178</v>
      </c>
      <c r="E207" s="262" t="s">
        <v>492</v>
      </c>
      <c r="F207" s="263" t="s">
        <v>222</v>
      </c>
      <c r="G207" s="260"/>
      <c r="H207" s="264">
        <v>10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178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169</v>
      </c>
    </row>
    <row r="208" s="2" customFormat="1" ht="16.5" customHeight="1">
      <c r="A208" s="38"/>
      <c r="B208" s="39"/>
      <c r="C208" s="282" t="s">
        <v>312</v>
      </c>
      <c r="D208" s="282" t="s">
        <v>223</v>
      </c>
      <c r="E208" s="283" t="s">
        <v>833</v>
      </c>
      <c r="F208" s="284" t="s">
        <v>834</v>
      </c>
      <c r="G208" s="285" t="s">
        <v>189</v>
      </c>
      <c r="H208" s="286">
        <v>11.5</v>
      </c>
      <c r="I208" s="287"/>
      <c r="J208" s="288">
        <f>ROUND(I208*H208,2)</f>
        <v>0</v>
      </c>
      <c r="K208" s="289"/>
      <c r="L208" s="290"/>
      <c r="M208" s="291" t="s">
        <v>1</v>
      </c>
      <c r="N208" s="292" t="s">
        <v>42</v>
      </c>
      <c r="O208" s="91"/>
      <c r="P208" s="255">
        <f>O208*H208</f>
        <v>0</v>
      </c>
      <c r="Q208" s="255">
        <v>0.0089999999999999993</v>
      </c>
      <c r="R208" s="255">
        <f>Q208*H208</f>
        <v>0.1035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335</v>
      </c>
      <c r="AT208" s="257" t="s">
        <v>223</v>
      </c>
      <c r="AU208" s="257" t="s">
        <v>91</v>
      </c>
      <c r="AY208" s="17" t="s">
        <v>169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256</v>
      </c>
      <c r="BM208" s="257" t="s">
        <v>835</v>
      </c>
    </row>
    <row r="209" s="13" customFormat="1">
      <c r="A209" s="13"/>
      <c r="B209" s="259"/>
      <c r="C209" s="260"/>
      <c r="D209" s="261" t="s">
        <v>178</v>
      </c>
      <c r="E209" s="260"/>
      <c r="F209" s="263" t="s">
        <v>836</v>
      </c>
      <c r="G209" s="260"/>
      <c r="H209" s="264">
        <v>11.5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178</v>
      </c>
      <c r="AU209" s="270" t="s">
        <v>91</v>
      </c>
      <c r="AV209" s="13" t="s">
        <v>91</v>
      </c>
      <c r="AW209" s="13" t="s">
        <v>4</v>
      </c>
      <c r="AX209" s="13" t="s">
        <v>84</v>
      </c>
      <c r="AY209" s="270" t="s">
        <v>169</v>
      </c>
    </row>
    <row r="210" s="2" customFormat="1" ht="21.75" customHeight="1">
      <c r="A210" s="38"/>
      <c r="B210" s="39"/>
      <c r="C210" s="245" t="s">
        <v>317</v>
      </c>
      <c r="D210" s="245" t="s">
        <v>172</v>
      </c>
      <c r="E210" s="246" t="s">
        <v>590</v>
      </c>
      <c r="F210" s="247" t="s">
        <v>591</v>
      </c>
      <c r="G210" s="248" t="s">
        <v>592</v>
      </c>
      <c r="H210" s="298"/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256</v>
      </c>
      <c r="AT210" s="257" t="s">
        <v>172</v>
      </c>
      <c r="AU210" s="257" t="s">
        <v>91</v>
      </c>
      <c r="AY210" s="17" t="s">
        <v>169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256</v>
      </c>
      <c r="BM210" s="257" t="s">
        <v>837</v>
      </c>
    </row>
    <row r="211" s="12" customFormat="1" ht="22.8" customHeight="1">
      <c r="A211" s="12"/>
      <c r="B211" s="229"/>
      <c r="C211" s="230"/>
      <c r="D211" s="231" t="s">
        <v>75</v>
      </c>
      <c r="E211" s="243" t="s">
        <v>378</v>
      </c>
      <c r="F211" s="243" t="s">
        <v>379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SUM(P212:P225)</f>
        <v>0</v>
      </c>
      <c r="Q211" s="237"/>
      <c r="R211" s="238">
        <f>SUM(R212:R225)</f>
        <v>0.071879999999999999</v>
      </c>
      <c r="S211" s="237"/>
      <c r="T211" s="239">
        <f>SUM(T212:T225)</f>
        <v>0.1032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91</v>
      </c>
      <c r="AT211" s="241" t="s">
        <v>75</v>
      </c>
      <c r="AU211" s="241" t="s">
        <v>84</v>
      </c>
      <c r="AY211" s="240" t="s">
        <v>169</v>
      </c>
      <c r="BK211" s="242">
        <f>SUM(BK212:BK225)</f>
        <v>0</v>
      </c>
    </row>
    <row r="212" s="2" customFormat="1" ht="21.75" customHeight="1">
      <c r="A212" s="38"/>
      <c r="B212" s="39"/>
      <c r="C212" s="245" t="s">
        <v>322</v>
      </c>
      <c r="D212" s="245" t="s">
        <v>172</v>
      </c>
      <c r="E212" s="246" t="s">
        <v>381</v>
      </c>
      <c r="F212" s="247" t="s">
        <v>382</v>
      </c>
      <c r="G212" s="248" t="s">
        <v>264</v>
      </c>
      <c r="H212" s="249">
        <v>4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256</v>
      </c>
      <c r="AT212" s="257" t="s">
        <v>172</v>
      </c>
      <c r="AU212" s="257" t="s">
        <v>91</v>
      </c>
      <c r="AY212" s="17" t="s">
        <v>169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256</v>
      </c>
      <c r="BM212" s="257" t="s">
        <v>838</v>
      </c>
    </row>
    <row r="213" s="13" customFormat="1">
      <c r="A213" s="13"/>
      <c r="B213" s="259"/>
      <c r="C213" s="260"/>
      <c r="D213" s="261" t="s">
        <v>178</v>
      </c>
      <c r="E213" s="262" t="s">
        <v>494</v>
      </c>
      <c r="F213" s="263" t="s">
        <v>176</v>
      </c>
      <c r="G213" s="260"/>
      <c r="H213" s="264">
        <v>4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178</v>
      </c>
      <c r="AU213" s="270" t="s">
        <v>91</v>
      </c>
      <c r="AV213" s="13" t="s">
        <v>91</v>
      </c>
      <c r="AW213" s="13" t="s">
        <v>32</v>
      </c>
      <c r="AX213" s="13" t="s">
        <v>84</v>
      </c>
      <c r="AY213" s="270" t="s">
        <v>169</v>
      </c>
    </row>
    <row r="214" s="2" customFormat="1" ht="21.75" customHeight="1">
      <c r="A214" s="38"/>
      <c r="B214" s="39"/>
      <c r="C214" s="282" t="s">
        <v>327</v>
      </c>
      <c r="D214" s="282" t="s">
        <v>223</v>
      </c>
      <c r="E214" s="283" t="s">
        <v>595</v>
      </c>
      <c r="F214" s="284" t="s">
        <v>596</v>
      </c>
      <c r="G214" s="285" t="s">
        <v>264</v>
      </c>
      <c r="H214" s="286">
        <v>4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42</v>
      </c>
      <c r="O214" s="91"/>
      <c r="P214" s="255">
        <f>O214*H214</f>
        <v>0</v>
      </c>
      <c r="Q214" s="255">
        <v>0.016</v>
      </c>
      <c r="R214" s="255">
        <f>Q214*H214</f>
        <v>0.064000000000000001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335</v>
      </c>
      <c r="AT214" s="257" t="s">
        <v>223</v>
      </c>
      <c r="AU214" s="257" t="s">
        <v>91</v>
      </c>
      <c r="AY214" s="17" t="s">
        <v>169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839</v>
      </c>
    </row>
    <row r="215" s="13" customFormat="1">
      <c r="A215" s="13"/>
      <c r="B215" s="259"/>
      <c r="C215" s="260"/>
      <c r="D215" s="261" t="s">
        <v>178</v>
      </c>
      <c r="E215" s="262" t="s">
        <v>1</v>
      </c>
      <c r="F215" s="263" t="s">
        <v>494</v>
      </c>
      <c r="G215" s="260"/>
      <c r="H215" s="264">
        <v>4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178</v>
      </c>
      <c r="AU215" s="270" t="s">
        <v>91</v>
      </c>
      <c r="AV215" s="13" t="s">
        <v>91</v>
      </c>
      <c r="AW215" s="13" t="s">
        <v>32</v>
      </c>
      <c r="AX215" s="13" t="s">
        <v>84</v>
      </c>
      <c r="AY215" s="270" t="s">
        <v>169</v>
      </c>
    </row>
    <row r="216" s="2" customFormat="1" ht="16.5" customHeight="1">
      <c r="A216" s="38"/>
      <c r="B216" s="39"/>
      <c r="C216" s="282" t="s">
        <v>335</v>
      </c>
      <c r="D216" s="282" t="s">
        <v>223</v>
      </c>
      <c r="E216" s="283" t="s">
        <v>399</v>
      </c>
      <c r="F216" s="284" t="s">
        <v>400</v>
      </c>
      <c r="G216" s="285" t="s">
        <v>401</v>
      </c>
      <c r="H216" s="286">
        <v>0.12</v>
      </c>
      <c r="I216" s="287"/>
      <c r="J216" s="288">
        <f>ROUND(I216*H216,2)</f>
        <v>0</v>
      </c>
      <c r="K216" s="289"/>
      <c r="L216" s="290"/>
      <c r="M216" s="291" t="s">
        <v>1</v>
      </c>
      <c r="N216" s="292" t="s">
        <v>42</v>
      </c>
      <c r="O216" s="91"/>
      <c r="P216" s="255">
        <f>O216*H216</f>
        <v>0</v>
      </c>
      <c r="Q216" s="255">
        <v>0.0040000000000000001</v>
      </c>
      <c r="R216" s="255">
        <f>Q216*H216</f>
        <v>0.00048000000000000001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335</v>
      </c>
      <c r="AT216" s="257" t="s">
        <v>223</v>
      </c>
      <c r="AU216" s="257" t="s">
        <v>91</v>
      </c>
      <c r="AY216" s="17" t="s">
        <v>169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840</v>
      </c>
    </row>
    <row r="217" s="13" customFormat="1">
      <c r="A217" s="13"/>
      <c r="B217" s="259"/>
      <c r="C217" s="260"/>
      <c r="D217" s="261" t="s">
        <v>178</v>
      </c>
      <c r="E217" s="262" t="s">
        <v>1</v>
      </c>
      <c r="F217" s="263" t="s">
        <v>599</v>
      </c>
      <c r="G217" s="260"/>
      <c r="H217" s="264">
        <v>0.12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178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169</v>
      </c>
    </row>
    <row r="218" s="2" customFormat="1" ht="16.5" customHeight="1">
      <c r="A218" s="38"/>
      <c r="B218" s="39"/>
      <c r="C218" s="245" t="s">
        <v>339</v>
      </c>
      <c r="D218" s="245" t="s">
        <v>172</v>
      </c>
      <c r="E218" s="246" t="s">
        <v>600</v>
      </c>
      <c r="F218" s="247" t="s">
        <v>601</v>
      </c>
      <c r="G218" s="248" t="s">
        <v>264</v>
      </c>
      <c r="H218" s="249">
        <v>4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0.0018</v>
      </c>
      <c r="T218" s="256">
        <f>S218*H218</f>
        <v>0.0071999999999999998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256</v>
      </c>
      <c r="AT218" s="257" t="s">
        <v>172</v>
      </c>
      <c r="AU218" s="257" t="s">
        <v>91</v>
      </c>
      <c r="AY218" s="17" t="s">
        <v>169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841</v>
      </c>
    </row>
    <row r="219" s="13" customFormat="1">
      <c r="A219" s="13"/>
      <c r="B219" s="259"/>
      <c r="C219" s="260"/>
      <c r="D219" s="261" t="s">
        <v>178</v>
      </c>
      <c r="E219" s="262" t="s">
        <v>1</v>
      </c>
      <c r="F219" s="263" t="s">
        <v>494</v>
      </c>
      <c r="G219" s="260"/>
      <c r="H219" s="264">
        <v>4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178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169</v>
      </c>
    </row>
    <row r="220" s="2" customFormat="1" ht="21.75" customHeight="1">
      <c r="A220" s="38"/>
      <c r="B220" s="39"/>
      <c r="C220" s="245" t="s">
        <v>343</v>
      </c>
      <c r="D220" s="245" t="s">
        <v>172</v>
      </c>
      <c r="E220" s="246" t="s">
        <v>409</v>
      </c>
      <c r="F220" s="247" t="s">
        <v>410</v>
      </c>
      <c r="G220" s="248" t="s">
        <v>264</v>
      </c>
      <c r="H220" s="249">
        <v>4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0.024</v>
      </c>
      <c r="T220" s="256">
        <f>S220*H220</f>
        <v>0.096000000000000002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172</v>
      </c>
      <c r="AU220" s="257" t="s">
        <v>91</v>
      </c>
      <c r="AY220" s="17" t="s">
        <v>169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842</v>
      </c>
    </row>
    <row r="221" s="13" customFormat="1">
      <c r="A221" s="13"/>
      <c r="B221" s="259"/>
      <c r="C221" s="260"/>
      <c r="D221" s="261" t="s">
        <v>178</v>
      </c>
      <c r="E221" s="262" t="s">
        <v>1</v>
      </c>
      <c r="F221" s="263" t="s">
        <v>494</v>
      </c>
      <c r="G221" s="260"/>
      <c r="H221" s="264">
        <v>4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178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169</v>
      </c>
    </row>
    <row r="222" s="2" customFormat="1" ht="21.75" customHeight="1">
      <c r="A222" s="38"/>
      <c r="B222" s="39"/>
      <c r="C222" s="245" t="s">
        <v>348</v>
      </c>
      <c r="D222" s="245" t="s">
        <v>172</v>
      </c>
      <c r="E222" s="246" t="s">
        <v>604</v>
      </c>
      <c r="F222" s="247" t="s">
        <v>605</v>
      </c>
      <c r="G222" s="248" t="s">
        <v>264</v>
      </c>
      <c r="H222" s="249">
        <v>4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172</v>
      </c>
      <c r="AU222" s="257" t="s">
        <v>91</v>
      </c>
      <c r="AY222" s="17" t="s">
        <v>169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843</v>
      </c>
    </row>
    <row r="223" s="13" customFormat="1">
      <c r="A223" s="13"/>
      <c r="B223" s="259"/>
      <c r="C223" s="260"/>
      <c r="D223" s="261" t="s">
        <v>178</v>
      </c>
      <c r="E223" s="262" t="s">
        <v>1</v>
      </c>
      <c r="F223" s="263" t="s">
        <v>494</v>
      </c>
      <c r="G223" s="260"/>
      <c r="H223" s="264">
        <v>4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178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169</v>
      </c>
    </row>
    <row r="224" s="2" customFormat="1" ht="21.75" customHeight="1">
      <c r="A224" s="38"/>
      <c r="B224" s="39"/>
      <c r="C224" s="282" t="s">
        <v>353</v>
      </c>
      <c r="D224" s="282" t="s">
        <v>223</v>
      </c>
      <c r="E224" s="283" t="s">
        <v>607</v>
      </c>
      <c r="F224" s="284" t="s">
        <v>608</v>
      </c>
      <c r="G224" s="285" t="s">
        <v>264</v>
      </c>
      <c r="H224" s="286">
        <v>4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0.0018500000000000001</v>
      </c>
      <c r="R224" s="255">
        <f>Q224*H224</f>
        <v>0.0074000000000000003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335</v>
      </c>
      <c r="AT224" s="257" t="s">
        <v>223</v>
      </c>
      <c r="AU224" s="257" t="s">
        <v>91</v>
      </c>
      <c r="AY224" s="17" t="s">
        <v>169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844</v>
      </c>
    </row>
    <row r="225" s="2" customFormat="1" ht="21.75" customHeight="1">
      <c r="A225" s="38"/>
      <c r="B225" s="39"/>
      <c r="C225" s="245" t="s">
        <v>358</v>
      </c>
      <c r="D225" s="245" t="s">
        <v>172</v>
      </c>
      <c r="E225" s="246" t="s">
        <v>413</v>
      </c>
      <c r="F225" s="247" t="s">
        <v>414</v>
      </c>
      <c r="G225" s="248" t="s">
        <v>183</v>
      </c>
      <c r="H225" s="249">
        <v>0.071999999999999995</v>
      </c>
      <c r="I225" s="250"/>
      <c r="J225" s="251">
        <f>ROUND(I225*H225,2)</f>
        <v>0</v>
      </c>
      <c r="K225" s="252"/>
      <c r="L225" s="44"/>
      <c r="M225" s="253" t="s">
        <v>1</v>
      </c>
      <c r="N225" s="254" t="s">
        <v>42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256</v>
      </c>
      <c r="AT225" s="257" t="s">
        <v>172</v>
      </c>
      <c r="AU225" s="257" t="s">
        <v>91</v>
      </c>
      <c r="AY225" s="17" t="s">
        <v>169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256</v>
      </c>
      <c r="BM225" s="257" t="s">
        <v>845</v>
      </c>
    </row>
    <row r="226" s="12" customFormat="1" ht="22.8" customHeight="1">
      <c r="A226" s="12"/>
      <c r="B226" s="229"/>
      <c r="C226" s="230"/>
      <c r="D226" s="231" t="s">
        <v>75</v>
      </c>
      <c r="E226" s="243" t="s">
        <v>611</v>
      </c>
      <c r="F226" s="243" t="s">
        <v>612</v>
      </c>
      <c r="G226" s="230"/>
      <c r="H226" s="230"/>
      <c r="I226" s="233"/>
      <c r="J226" s="244">
        <f>BK226</f>
        <v>0</v>
      </c>
      <c r="K226" s="230"/>
      <c r="L226" s="235"/>
      <c r="M226" s="236"/>
      <c r="N226" s="237"/>
      <c r="O226" s="237"/>
      <c r="P226" s="238">
        <f>SUM(P227:P229)</f>
        <v>0</v>
      </c>
      <c r="Q226" s="237"/>
      <c r="R226" s="238">
        <f>SUM(R227:R229)</f>
        <v>0</v>
      </c>
      <c r="S226" s="237"/>
      <c r="T226" s="239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91</v>
      </c>
      <c r="AT226" s="241" t="s">
        <v>75</v>
      </c>
      <c r="AU226" s="241" t="s">
        <v>84</v>
      </c>
      <c r="AY226" s="240" t="s">
        <v>169</v>
      </c>
      <c r="BK226" s="242">
        <f>SUM(BK227:BK229)</f>
        <v>0</v>
      </c>
    </row>
    <row r="227" s="2" customFormat="1" ht="21.75" customHeight="1">
      <c r="A227" s="38"/>
      <c r="B227" s="39"/>
      <c r="C227" s="245" t="s">
        <v>365</v>
      </c>
      <c r="D227" s="245" t="s">
        <v>172</v>
      </c>
      <c r="E227" s="246" t="s">
        <v>613</v>
      </c>
      <c r="F227" s="247" t="s">
        <v>614</v>
      </c>
      <c r="G227" s="248" t="s">
        <v>264</v>
      </c>
      <c r="H227" s="249">
        <v>1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172</v>
      </c>
      <c r="AU227" s="257" t="s">
        <v>91</v>
      </c>
      <c r="AY227" s="17" t="s">
        <v>169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846</v>
      </c>
    </row>
    <row r="228" s="13" customFormat="1">
      <c r="A228" s="13"/>
      <c r="B228" s="259"/>
      <c r="C228" s="260"/>
      <c r="D228" s="261" t="s">
        <v>178</v>
      </c>
      <c r="E228" s="262" t="s">
        <v>1</v>
      </c>
      <c r="F228" s="263" t="s">
        <v>84</v>
      </c>
      <c r="G228" s="260"/>
      <c r="H228" s="264">
        <v>1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178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169</v>
      </c>
    </row>
    <row r="229" s="2" customFormat="1" ht="21.75" customHeight="1">
      <c r="A229" s="38"/>
      <c r="B229" s="39"/>
      <c r="C229" s="245" t="s">
        <v>373</v>
      </c>
      <c r="D229" s="245" t="s">
        <v>172</v>
      </c>
      <c r="E229" s="246" t="s">
        <v>616</v>
      </c>
      <c r="F229" s="247" t="s">
        <v>617</v>
      </c>
      <c r="G229" s="248" t="s">
        <v>592</v>
      </c>
      <c r="H229" s="298"/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172</v>
      </c>
      <c r="AU229" s="257" t="s">
        <v>91</v>
      </c>
      <c r="AY229" s="17" t="s">
        <v>169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847</v>
      </c>
    </row>
    <row r="230" s="12" customFormat="1" ht="22.8" customHeight="1">
      <c r="A230" s="12"/>
      <c r="B230" s="229"/>
      <c r="C230" s="230"/>
      <c r="D230" s="231" t="s">
        <v>75</v>
      </c>
      <c r="E230" s="243" t="s">
        <v>619</v>
      </c>
      <c r="F230" s="243" t="s">
        <v>620</v>
      </c>
      <c r="G230" s="230"/>
      <c r="H230" s="230"/>
      <c r="I230" s="233"/>
      <c r="J230" s="244">
        <f>BK230</f>
        <v>0</v>
      </c>
      <c r="K230" s="230"/>
      <c r="L230" s="235"/>
      <c r="M230" s="236"/>
      <c r="N230" s="237"/>
      <c r="O230" s="237"/>
      <c r="P230" s="238">
        <f>SUM(P231:P248)</f>
        <v>0</v>
      </c>
      <c r="Q230" s="237"/>
      <c r="R230" s="238">
        <f>SUM(R231:R248)</f>
        <v>0.065584749999999997</v>
      </c>
      <c r="S230" s="237"/>
      <c r="T230" s="239">
        <f>SUM(T231:T248)</f>
        <v>0.095742250000000001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40" t="s">
        <v>91</v>
      </c>
      <c r="AT230" s="241" t="s">
        <v>75</v>
      </c>
      <c r="AU230" s="241" t="s">
        <v>84</v>
      </c>
      <c r="AY230" s="240" t="s">
        <v>169</v>
      </c>
      <c r="BK230" s="242">
        <f>SUM(BK231:BK248)</f>
        <v>0</v>
      </c>
    </row>
    <row r="231" s="2" customFormat="1" ht="16.5" customHeight="1">
      <c r="A231" s="38"/>
      <c r="B231" s="39"/>
      <c r="C231" s="245" t="s">
        <v>380</v>
      </c>
      <c r="D231" s="245" t="s">
        <v>172</v>
      </c>
      <c r="E231" s="246" t="s">
        <v>621</v>
      </c>
      <c r="F231" s="247" t="s">
        <v>622</v>
      </c>
      <c r="G231" s="248" t="s">
        <v>175</v>
      </c>
      <c r="H231" s="249">
        <v>15.324999999999999</v>
      </c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42</v>
      </c>
      <c r="O231" s="91"/>
      <c r="P231" s="255">
        <f>O231*H231</f>
        <v>0</v>
      </c>
      <c r="Q231" s="255">
        <v>0</v>
      </c>
      <c r="R231" s="255">
        <f>Q231*H231</f>
        <v>0</v>
      </c>
      <c r="S231" s="255">
        <v>0.0032499999999999999</v>
      </c>
      <c r="T231" s="256">
        <f>S231*H231</f>
        <v>0.049806249999999996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256</v>
      </c>
      <c r="AT231" s="257" t="s">
        <v>172</v>
      </c>
      <c r="AU231" s="257" t="s">
        <v>91</v>
      </c>
      <c r="AY231" s="17" t="s">
        <v>169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848</v>
      </c>
    </row>
    <row r="232" s="13" customFormat="1">
      <c r="A232" s="13"/>
      <c r="B232" s="259"/>
      <c r="C232" s="260"/>
      <c r="D232" s="261" t="s">
        <v>178</v>
      </c>
      <c r="E232" s="262" t="s">
        <v>485</v>
      </c>
      <c r="F232" s="263" t="s">
        <v>849</v>
      </c>
      <c r="G232" s="260"/>
      <c r="H232" s="264">
        <v>15.324999999999999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178</v>
      </c>
      <c r="AU232" s="270" t="s">
        <v>91</v>
      </c>
      <c r="AV232" s="13" t="s">
        <v>91</v>
      </c>
      <c r="AW232" s="13" t="s">
        <v>32</v>
      </c>
      <c r="AX232" s="13" t="s">
        <v>84</v>
      </c>
      <c r="AY232" s="270" t="s">
        <v>169</v>
      </c>
    </row>
    <row r="233" s="2" customFormat="1" ht="21.75" customHeight="1">
      <c r="A233" s="38"/>
      <c r="B233" s="39"/>
      <c r="C233" s="245" t="s">
        <v>385</v>
      </c>
      <c r="D233" s="245" t="s">
        <v>172</v>
      </c>
      <c r="E233" s="246" t="s">
        <v>625</v>
      </c>
      <c r="F233" s="247" t="s">
        <v>626</v>
      </c>
      <c r="G233" s="248" t="s">
        <v>175</v>
      </c>
      <c r="H233" s="249">
        <v>15.324999999999999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0.00042999999999999999</v>
      </c>
      <c r="R233" s="255">
        <f>Q233*H233</f>
        <v>0.0065897499999999993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172</v>
      </c>
      <c r="AU233" s="257" t="s">
        <v>91</v>
      </c>
      <c r="AY233" s="17" t="s">
        <v>169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850</v>
      </c>
    </row>
    <row r="234" s="13" customFormat="1">
      <c r="A234" s="13"/>
      <c r="B234" s="259"/>
      <c r="C234" s="260"/>
      <c r="D234" s="261" t="s">
        <v>178</v>
      </c>
      <c r="E234" s="262" t="s">
        <v>1</v>
      </c>
      <c r="F234" s="263" t="s">
        <v>485</v>
      </c>
      <c r="G234" s="260"/>
      <c r="H234" s="264">
        <v>15.324999999999999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178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169</v>
      </c>
    </row>
    <row r="235" s="2" customFormat="1" ht="21.75" customHeight="1">
      <c r="A235" s="38"/>
      <c r="B235" s="39"/>
      <c r="C235" s="282" t="s">
        <v>390</v>
      </c>
      <c r="D235" s="282" t="s">
        <v>223</v>
      </c>
      <c r="E235" s="283" t="s">
        <v>628</v>
      </c>
      <c r="F235" s="284" t="s">
        <v>629</v>
      </c>
      <c r="G235" s="285" t="s">
        <v>189</v>
      </c>
      <c r="H235" s="286">
        <v>1.8400000000000001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42</v>
      </c>
      <c r="O235" s="91"/>
      <c r="P235" s="255">
        <f>O235*H235</f>
        <v>0</v>
      </c>
      <c r="Q235" s="255">
        <v>0.0177</v>
      </c>
      <c r="R235" s="255">
        <f>Q235*H235</f>
        <v>0.032568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335</v>
      </c>
      <c r="AT235" s="257" t="s">
        <v>223</v>
      </c>
      <c r="AU235" s="257" t="s">
        <v>91</v>
      </c>
      <c r="AY235" s="17" t="s">
        <v>169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851</v>
      </c>
    </row>
    <row r="236" s="13" customFormat="1">
      <c r="A236" s="13"/>
      <c r="B236" s="259"/>
      <c r="C236" s="260"/>
      <c r="D236" s="261" t="s">
        <v>178</v>
      </c>
      <c r="E236" s="262" t="s">
        <v>1</v>
      </c>
      <c r="F236" s="263" t="s">
        <v>631</v>
      </c>
      <c r="G236" s="260"/>
      <c r="H236" s="264">
        <v>1.5329999999999999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178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169</v>
      </c>
    </row>
    <row r="237" s="13" customFormat="1">
      <c r="A237" s="13"/>
      <c r="B237" s="259"/>
      <c r="C237" s="260"/>
      <c r="D237" s="261" t="s">
        <v>178</v>
      </c>
      <c r="E237" s="260"/>
      <c r="F237" s="263" t="s">
        <v>852</v>
      </c>
      <c r="G237" s="260"/>
      <c r="H237" s="264">
        <v>1.8400000000000001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178</v>
      </c>
      <c r="AU237" s="270" t="s">
        <v>91</v>
      </c>
      <c r="AV237" s="13" t="s">
        <v>91</v>
      </c>
      <c r="AW237" s="13" t="s">
        <v>4</v>
      </c>
      <c r="AX237" s="13" t="s">
        <v>84</v>
      </c>
      <c r="AY237" s="270" t="s">
        <v>169</v>
      </c>
    </row>
    <row r="238" s="2" customFormat="1" ht="16.5" customHeight="1">
      <c r="A238" s="38"/>
      <c r="B238" s="39"/>
      <c r="C238" s="245" t="s">
        <v>394</v>
      </c>
      <c r="D238" s="245" t="s">
        <v>172</v>
      </c>
      <c r="E238" s="246" t="s">
        <v>633</v>
      </c>
      <c r="F238" s="247" t="s">
        <v>634</v>
      </c>
      <c r="G238" s="248" t="s">
        <v>189</v>
      </c>
      <c r="H238" s="249">
        <v>1.2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0.035299999999999998</v>
      </c>
      <c r="T238" s="256">
        <f>S238*H238</f>
        <v>0.042359999999999995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256</v>
      </c>
      <c r="AT238" s="257" t="s">
        <v>172</v>
      </c>
      <c r="AU238" s="257" t="s">
        <v>91</v>
      </c>
      <c r="AY238" s="17" t="s">
        <v>169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256</v>
      </c>
      <c r="BM238" s="257" t="s">
        <v>853</v>
      </c>
    </row>
    <row r="239" s="13" customFormat="1">
      <c r="A239" s="13"/>
      <c r="B239" s="259"/>
      <c r="C239" s="260"/>
      <c r="D239" s="261" t="s">
        <v>178</v>
      </c>
      <c r="E239" s="262" t="s">
        <v>1</v>
      </c>
      <c r="F239" s="263" t="s">
        <v>854</v>
      </c>
      <c r="G239" s="260"/>
      <c r="H239" s="264">
        <v>1.2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178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169</v>
      </c>
    </row>
    <row r="240" s="2" customFormat="1" ht="16.5" customHeight="1">
      <c r="A240" s="38"/>
      <c r="B240" s="39"/>
      <c r="C240" s="245" t="s">
        <v>398</v>
      </c>
      <c r="D240" s="245" t="s">
        <v>172</v>
      </c>
      <c r="E240" s="246" t="s">
        <v>637</v>
      </c>
      <c r="F240" s="247" t="s">
        <v>638</v>
      </c>
      <c r="G240" s="248" t="s">
        <v>264</v>
      </c>
      <c r="H240" s="249">
        <v>1.2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0.0010200000000000001</v>
      </c>
      <c r="R240" s="255">
        <f>Q240*H240</f>
        <v>0.001224</v>
      </c>
      <c r="S240" s="255">
        <v>0.00298</v>
      </c>
      <c r="T240" s="256">
        <f>S240*H240</f>
        <v>0.0035759999999999998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256</v>
      </c>
      <c r="AT240" s="257" t="s">
        <v>172</v>
      </c>
      <c r="AU240" s="257" t="s">
        <v>91</v>
      </c>
      <c r="AY240" s="17" t="s">
        <v>169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256</v>
      </c>
      <c r="BM240" s="257" t="s">
        <v>855</v>
      </c>
    </row>
    <row r="241" s="13" customFormat="1">
      <c r="A241" s="13"/>
      <c r="B241" s="259"/>
      <c r="C241" s="260"/>
      <c r="D241" s="261" t="s">
        <v>178</v>
      </c>
      <c r="E241" s="262" t="s">
        <v>1</v>
      </c>
      <c r="F241" s="263" t="s">
        <v>854</v>
      </c>
      <c r="G241" s="260"/>
      <c r="H241" s="264">
        <v>1.2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178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169</v>
      </c>
    </row>
    <row r="242" s="2" customFormat="1" ht="16.5" customHeight="1">
      <c r="A242" s="38"/>
      <c r="B242" s="39"/>
      <c r="C242" s="282" t="s">
        <v>404</v>
      </c>
      <c r="D242" s="282" t="s">
        <v>223</v>
      </c>
      <c r="E242" s="283" t="s">
        <v>640</v>
      </c>
      <c r="F242" s="284" t="s">
        <v>641</v>
      </c>
      <c r="G242" s="285" t="s">
        <v>189</v>
      </c>
      <c r="H242" s="286">
        <v>1.3200000000000001</v>
      </c>
      <c r="I242" s="287"/>
      <c r="J242" s="288">
        <f>ROUND(I242*H242,2)</f>
        <v>0</v>
      </c>
      <c r="K242" s="289"/>
      <c r="L242" s="290"/>
      <c r="M242" s="291" t="s">
        <v>1</v>
      </c>
      <c r="N242" s="292" t="s">
        <v>42</v>
      </c>
      <c r="O242" s="91"/>
      <c r="P242" s="255">
        <f>O242*H242</f>
        <v>0</v>
      </c>
      <c r="Q242" s="255">
        <v>0.0177</v>
      </c>
      <c r="R242" s="255">
        <f>Q242*H242</f>
        <v>0.023364000000000003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335</v>
      </c>
      <c r="AT242" s="257" t="s">
        <v>223</v>
      </c>
      <c r="AU242" s="257" t="s">
        <v>91</v>
      </c>
      <c r="AY242" s="17" t="s">
        <v>169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856</v>
      </c>
    </row>
    <row r="243" s="13" customFormat="1">
      <c r="A243" s="13"/>
      <c r="B243" s="259"/>
      <c r="C243" s="260"/>
      <c r="D243" s="261" t="s">
        <v>178</v>
      </c>
      <c r="E243" s="260"/>
      <c r="F243" s="263" t="s">
        <v>857</v>
      </c>
      <c r="G243" s="260"/>
      <c r="H243" s="264">
        <v>1.3200000000000001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178</v>
      </c>
      <c r="AU243" s="270" t="s">
        <v>91</v>
      </c>
      <c r="AV243" s="13" t="s">
        <v>91</v>
      </c>
      <c r="AW243" s="13" t="s">
        <v>4</v>
      </c>
      <c r="AX243" s="13" t="s">
        <v>84</v>
      </c>
      <c r="AY243" s="270" t="s">
        <v>169</v>
      </c>
    </row>
    <row r="244" s="2" customFormat="1" ht="16.5" customHeight="1">
      <c r="A244" s="38"/>
      <c r="B244" s="39"/>
      <c r="C244" s="245" t="s">
        <v>408</v>
      </c>
      <c r="D244" s="245" t="s">
        <v>172</v>
      </c>
      <c r="E244" s="246" t="s">
        <v>644</v>
      </c>
      <c r="F244" s="247" t="s">
        <v>645</v>
      </c>
      <c r="G244" s="248" t="s">
        <v>175</v>
      </c>
      <c r="H244" s="249">
        <v>15.324999999999999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0.00012</v>
      </c>
      <c r="R244" s="255">
        <f>Q244*H244</f>
        <v>0.0018389999999999999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256</v>
      </c>
      <c r="AT244" s="257" t="s">
        <v>172</v>
      </c>
      <c r="AU244" s="257" t="s">
        <v>91</v>
      </c>
      <c r="AY244" s="17" t="s">
        <v>169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256</v>
      </c>
      <c r="BM244" s="257" t="s">
        <v>858</v>
      </c>
    </row>
    <row r="245" s="13" customFormat="1">
      <c r="A245" s="13"/>
      <c r="B245" s="259"/>
      <c r="C245" s="260"/>
      <c r="D245" s="261" t="s">
        <v>178</v>
      </c>
      <c r="E245" s="262" t="s">
        <v>1</v>
      </c>
      <c r="F245" s="263" t="s">
        <v>485</v>
      </c>
      <c r="G245" s="260"/>
      <c r="H245" s="264">
        <v>15.324999999999999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178</v>
      </c>
      <c r="AU245" s="270" t="s">
        <v>91</v>
      </c>
      <c r="AV245" s="13" t="s">
        <v>91</v>
      </c>
      <c r="AW245" s="13" t="s">
        <v>32</v>
      </c>
      <c r="AX245" s="13" t="s">
        <v>84</v>
      </c>
      <c r="AY245" s="270" t="s">
        <v>169</v>
      </c>
    </row>
    <row r="246" s="2" customFormat="1" ht="16.5" customHeight="1">
      <c r="A246" s="38"/>
      <c r="B246" s="39"/>
      <c r="C246" s="245" t="s">
        <v>412</v>
      </c>
      <c r="D246" s="245" t="s">
        <v>172</v>
      </c>
      <c r="E246" s="246" t="s">
        <v>647</v>
      </c>
      <c r="F246" s="247" t="s">
        <v>648</v>
      </c>
      <c r="G246" s="248" t="s">
        <v>264</v>
      </c>
      <c r="H246" s="249">
        <v>30.649999999999999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0</v>
      </c>
      <c r="R246" s="255">
        <f>Q246*H246</f>
        <v>0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256</v>
      </c>
      <c r="AT246" s="257" t="s">
        <v>172</v>
      </c>
      <c r="AU246" s="257" t="s">
        <v>91</v>
      </c>
      <c r="AY246" s="17" t="s">
        <v>169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256</v>
      </c>
      <c r="BM246" s="257" t="s">
        <v>859</v>
      </c>
    </row>
    <row r="247" s="13" customFormat="1">
      <c r="A247" s="13"/>
      <c r="B247" s="259"/>
      <c r="C247" s="260"/>
      <c r="D247" s="261" t="s">
        <v>178</v>
      </c>
      <c r="E247" s="262" t="s">
        <v>1</v>
      </c>
      <c r="F247" s="263" t="s">
        <v>650</v>
      </c>
      <c r="G247" s="260"/>
      <c r="H247" s="264">
        <v>30.649999999999999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178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169</v>
      </c>
    </row>
    <row r="248" s="2" customFormat="1" ht="21.75" customHeight="1">
      <c r="A248" s="38"/>
      <c r="B248" s="39"/>
      <c r="C248" s="245" t="s">
        <v>418</v>
      </c>
      <c r="D248" s="245" t="s">
        <v>172</v>
      </c>
      <c r="E248" s="246" t="s">
        <v>651</v>
      </c>
      <c r="F248" s="247" t="s">
        <v>652</v>
      </c>
      <c r="G248" s="248" t="s">
        <v>592</v>
      </c>
      <c r="H248" s="298"/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256</v>
      </c>
      <c r="AT248" s="257" t="s">
        <v>172</v>
      </c>
      <c r="AU248" s="257" t="s">
        <v>91</v>
      </c>
      <c r="AY248" s="17" t="s">
        <v>169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256</v>
      </c>
      <c r="BM248" s="257" t="s">
        <v>860</v>
      </c>
    </row>
    <row r="249" s="12" customFormat="1" ht="22.8" customHeight="1">
      <c r="A249" s="12"/>
      <c r="B249" s="229"/>
      <c r="C249" s="230"/>
      <c r="D249" s="231" t="s">
        <v>75</v>
      </c>
      <c r="E249" s="243" t="s">
        <v>654</v>
      </c>
      <c r="F249" s="243" t="s">
        <v>655</v>
      </c>
      <c r="G249" s="230"/>
      <c r="H249" s="230"/>
      <c r="I249" s="233"/>
      <c r="J249" s="244">
        <f>BK249</f>
        <v>0</v>
      </c>
      <c r="K249" s="230"/>
      <c r="L249" s="235"/>
      <c r="M249" s="236"/>
      <c r="N249" s="237"/>
      <c r="O249" s="237"/>
      <c r="P249" s="238">
        <f>SUM(P250:P251)</f>
        <v>0</v>
      </c>
      <c r="Q249" s="237"/>
      <c r="R249" s="238">
        <f>SUM(R250:R251)</f>
        <v>2.5600000000000002E-05</v>
      </c>
      <c r="S249" s="237"/>
      <c r="T249" s="239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40" t="s">
        <v>91</v>
      </c>
      <c r="AT249" s="241" t="s">
        <v>75</v>
      </c>
      <c r="AU249" s="241" t="s">
        <v>84</v>
      </c>
      <c r="AY249" s="240" t="s">
        <v>169</v>
      </c>
      <c r="BK249" s="242">
        <f>SUM(BK250:BK251)</f>
        <v>0</v>
      </c>
    </row>
    <row r="250" s="2" customFormat="1" ht="16.5" customHeight="1">
      <c r="A250" s="38"/>
      <c r="B250" s="39"/>
      <c r="C250" s="245" t="s">
        <v>423</v>
      </c>
      <c r="D250" s="245" t="s">
        <v>172</v>
      </c>
      <c r="E250" s="246" t="s">
        <v>656</v>
      </c>
      <c r="F250" s="247" t="s">
        <v>657</v>
      </c>
      <c r="G250" s="248" t="s">
        <v>189</v>
      </c>
      <c r="H250" s="249">
        <v>0.64000000000000001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4.0000000000000003E-05</v>
      </c>
      <c r="R250" s="255">
        <f>Q250*H250</f>
        <v>2.5600000000000002E-05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256</v>
      </c>
      <c r="AT250" s="257" t="s">
        <v>172</v>
      </c>
      <c r="AU250" s="257" t="s">
        <v>91</v>
      </c>
      <c r="AY250" s="17" t="s">
        <v>169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256</v>
      </c>
      <c r="BM250" s="257" t="s">
        <v>861</v>
      </c>
    </row>
    <row r="251" s="13" customFormat="1">
      <c r="A251" s="13"/>
      <c r="B251" s="259"/>
      <c r="C251" s="260"/>
      <c r="D251" s="261" t="s">
        <v>178</v>
      </c>
      <c r="E251" s="262" t="s">
        <v>659</v>
      </c>
      <c r="F251" s="263" t="s">
        <v>862</v>
      </c>
      <c r="G251" s="260"/>
      <c r="H251" s="264">
        <v>0.64000000000000001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178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169</v>
      </c>
    </row>
    <row r="252" s="12" customFormat="1" ht="22.8" customHeight="1">
      <c r="A252" s="12"/>
      <c r="B252" s="229"/>
      <c r="C252" s="230"/>
      <c r="D252" s="231" t="s">
        <v>75</v>
      </c>
      <c r="E252" s="243" t="s">
        <v>661</v>
      </c>
      <c r="F252" s="243" t="s">
        <v>662</v>
      </c>
      <c r="G252" s="230"/>
      <c r="H252" s="230"/>
      <c r="I252" s="233"/>
      <c r="J252" s="244">
        <f>BK252</f>
        <v>0</v>
      </c>
      <c r="K252" s="230"/>
      <c r="L252" s="235"/>
      <c r="M252" s="236"/>
      <c r="N252" s="237"/>
      <c r="O252" s="237"/>
      <c r="P252" s="238">
        <f>SUM(P253:P256)</f>
        <v>0</v>
      </c>
      <c r="Q252" s="237"/>
      <c r="R252" s="238">
        <f>SUM(R253:R256)</f>
        <v>0.0053939999999999995</v>
      </c>
      <c r="S252" s="237"/>
      <c r="T252" s="239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40" t="s">
        <v>91</v>
      </c>
      <c r="AT252" s="241" t="s">
        <v>75</v>
      </c>
      <c r="AU252" s="241" t="s">
        <v>84</v>
      </c>
      <c r="AY252" s="240" t="s">
        <v>169</v>
      </c>
      <c r="BK252" s="242">
        <f>SUM(BK253:BK256)</f>
        <v>0</v>
      </c>
    </row>
    <row r="253" s="2" customFormat="1" ht="21.75" customHeight="1">
      <c r="A253" s="38"/>
      <c r="B253" s="39"/>
      <c r="C253" s="245" t="s">
        <v>427</v>
      </c>
      <c r="D253" s="245" t="s">
        <v>172</v>
      </c>
      <c r="E253" s="246" t="s">
        <v>663</v>
      </c>
      <c r="F253" s="247" t="s">
        <v>664</v>
      </c>
      <c r="G253" s="248" t="s">
        <v>264</v>
      </c>
      <c r="H253" s="249">
        <v>1.24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0.0043499999999999997</v>
      </c>
      <c r="R253" s="255">
        <f>Q253*H253</f>
        <v>0.0053939999999999995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256</v>
      </c>
      <c r="AT253" s="257" t="s">
        <v>172</v>
      </c>
      <c r="AU253" s="257" t="s">
        <v>91</v>
      </c>
      <c r="AY253" s="17" t="s">
        <v>169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256</v>
      </c>
      <c r="BM253" s="257" t="s">
        <v>863</v>
      </c>
    </row>
    <row r="254" s="13" customFormat="1">
      <c r="A254" s="13"/>
      <c r="B254" s="259"/>
      <c r="C254" s="260"/>
      <c r="D254" s="261" t="s">
        <v>178</v>
      </c>
      <c r="E254" s="262" t="s">
        <v>1</v>
      </c>
      <c r="F254" s="263" t="s">
        <v>666</v>
      </c>
      <c r="G254" s="260"/>
      <c r="H254" s="264">
        <v>0.59999999999999998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178</v>
      </c>
      <c r="AU254" s="270" t="s">
        <v>91</v>
      </c>
      <c r="AV254" s="13" t="s">
        <v>91</v>
      </c>
      <c r="AW254" s="13" t="s">
        <v>32</v>
      </c>
      <c r="AX254" s="13" t="s">
        <v>76</v>
      </c>
      <c r="AY254" s="270" t="s">
        <v>169</v>
      </c>
    </row>
    <row r="255" s="13" customFormat="1">
      <c r="A255" s="13"/>
      <c r="B255" s="259"/>
      <c r="C255" s="260"/>
      <c r="D255" s="261" t="s">
        <v>178</v>
      </c>
      <c r="E255" s="262" t="s">
        <v>1</v>
      </c>
      <c r="F255" s="263" t="s">
        <v>667</v>
      </c>
      <c r="G255" s="260"/>
      <c r="H255" s="264">
        <v>0.64000000000000001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178</v>
      </c>
      <c r="AU255" s="270" t="s">
        <v>91</v>
      </c>
      <c r="AV255" s="13" t="s">
        <v>91</v>
      </c>
      <c r="AW255" s="13" t="s">
        <v>32</v>
      </c>
      <c r="AX255" s="13" t="s">
        <v>76</v>
      </c>
      <c r="AY255" s="270" t="s">
        <v>169</v>
      </c>
    </row>
    <row r="256" s="14" customFormat="1">
      <c r="A256" s="14"/>
      <c r="B256" s="271"/>
      <c r="C256" s="272"/>
      <c r="D256" s="261" t="s">
        <v>178</v>
      </c>
      <c r="E256" s="273" t="s">
        <v>1</v>
      </c>
      <c r="F256" s="274" t="s">
        <v>186</v>
      </c>
      <c r="G256" s="272"/>
      <c r="H256" s="275">
        <v>1.24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1" t="s">
        <v>178</v>
      </c>
      <c r="AU256" s="281" t="s">
        <v>91</v>
      </c>
      <c r="AV256" s="14" t="s">
        <v>176</v>
      </c>
      <c r="AW256" s="14" t="s">
        <v>32</v>
      </c>
      <c r="AX256" s="14" t="s">
        <v>84</v>
      </c>
      <c r="AY256" s="281" t="s">
        <v>169</v>
      </c>
    </row>
    <row r="257" s="12" customFormat="1" ht="22.8" customHeight="1">
      <c r="A257" s="12"/>
      <c r="B257" s="229"/>
      <c r="C257" s="230"/>
      <c r="D257" s="231" t="s">
        <v>75</v>
      </c>
      <c r="E257" s="243" t="s">
        <v>416</v>
      </c>
      <c r="F257" s="243" t="s">
        <v>417</v>
      </c>
      <c r="G257" s="230"/>
      <c r="H257" s="230"/>
      <c r="I257" s="233"/>
      <c r="J257" s="244">
        <f>BK257</f>
        <v>0</v>
      </c>
      <c r="K257" s="230"/>
      <c r="L257" s="235"/>
      <c r="M257" s="236"/>
      <c r="N257" s="237"/>
      <c r="O257" s="237"/>
      <c r="P257" s="238">
        <f>SUM(P258:P305)</f>
        <v>0</v>
      </c>
      <c r="Q257" s="237"/>
      <c r="R257" s="238">
        <f>SUM(R258:R305)</f>
        <v>0.19240464999999998</v>
      </c>
      <c r="S257" s="237"/>
      <c r="T257" s="239">
        <f>SUM(T258:T305)</f>
        <v>0.011027999999999998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40" t="s">
        <v>91</v>
      </c>
      <c r="AT257" s="241" t="s">
        <v>75</v>
      </c>
      <c r="AU257" s="241" t="s">
        <v>84</v>
      </c>
      <c r="AY257" s="240" t="s">
        <v>169</v>
      </c>
      <c r="BK257" s="242">
        <f>SUM(BK258:BK305)</f>
        <v>0</v>
      </c>
    </row>
    <row r="258" s="2" customFormat="1" ht="21.75" customHeight="1">
      <c r="A258" s="38"/>
      <c r="B258" s="39"/>
      <c r="C258" s="245" t="s">
        <v>432</v>
      </c>
      <c r="D258" s="245" t="s">
        <v>172</v>
      </c>
      <c r="E258" s="246" t="s">
        <v>668</v>
      </c>
      <c r="F258" s="247" t="s">
        <v>669</v>
      </c>
      <c r="G258" s="248" t="s">
        <v>189</v>
      </c>
      <c r="H258" s="249">
        <v>2.9249999999999998</v>
      </c>
      <c r="I258" s="250"/>
      <c r="J258" s="251">
        <f>ROUND(I258*H258,2)</f>
        <v>0</v>
      </c>
      <c r="K258" s="252"/>
      <c r="L258" s="44"/>
      <c r="M258" s="253" t="s">
        <v>1</v>
      </c>
      <c r="N258" s="254" t="s">
        <v>42</v>
      </c>
      <c r="O258" s="91"/>
      <c r="P258" s="255">
        <f>O258*H258</f>
        <v>0</v>
      </c>
      <c r="Q258" s="255">
        <v>6.0000000000000002E-05</v>
      </c>
      <c r="R258" s="255">
        <f>Q258*H258</f>
        <v>0.00017549999999999998</v>
      </c>
      <c r="S258" s="255">
        <v>0</v>
      </c>
      <c r="T258" s="25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7" t="s">
        <v>256</v>
      </c>
      <c r="AT258" s="257" t="s">
        <v>172</v>
      </c>
      <c r="AU258" s="257" t="s">
        <v>91</v>
      </c>
      <c r="AY258" s="17" t="s">
        <v>169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7" t="s">
        <v>91</v>
      </c>
      <c r="BK258" s="258">
        <f>ROUND(I258*H258,2)</f>
        <v>0</v>
      </c>
      <c r="BL258" s="17" t="s">
        <v>256</v>
      </c>
      <c r="BM258" s="257" t="s">
        <v>864</v>
      </c>
    </row>
    <row r="259" s="13" customFormat="1">
      <c r="A259" s="13"/>
      <c r="B259" s="259"/>
      <c r="C259" s="260"/>
      <c r="D259" s="261" t="s">
        <v>178</v>
      </c>
      <c r="E259" s="262" t="s">
        <v>498</v>
      </c>
      <c r="F259" s="263" t="s">
        <v>671</v>
      </c>
      <c r="G259" s="260"/>
      <c r="H259" s="264">
        <v>2.9249999999999998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178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169</v>
      </c>
    </row>
    <row r="260" s="2" customFormat="1" ht="21.75" customHeight="1">
      <c r="A260" s="38"/>
      <c r="B260" s="39"/>
      <c r="C260" s="245" t="s">
        <v>436</v>
      </c>
      <c r="D260" s="245" t="s">
        <v>172</v>
      </c>
      <c r="E260" s="246" t="s">
        <v>419</v>
      </c>
      <c r="F260" s="247" t="s">
        <v>420</v>
      </c>
      <c r="G260" s="248" t="s">
        <v>189</v>
      </c>
      <c r="H260" s="249">
        <v>4.0670000000000002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0.00012999999999999999</v>
      </c>
      <c r="R260" s="255">
        <f>Q260*H260</f>
        <v>0.00052870999999999994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256</v>
      </c>
      <c r="AT260" s="257" t="s">
        <v>172</v>
      </c>
      <c r="AU260" s="257" t="s">
        <v>91</v>
      </c>
      <c r="AY260" s="17" t="s">
        <v>169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256</v>
      </c>
      <c r="BM260" s="257" t="s">
        <v>865</v>
      </c>
    </row>
    <row r="261" s="13" customFormat="1">
      <c r="A261" s="13"/>
      <c r="B261" s="259"/>
      <c r="C261" s="260"/>
      <c r="D261" s="261" t="s">
        <v>178</v>
      </c>
      <c r="E261" s="262" t="s">
        <v>1</v>
      </c>
      <c r="F261" s="263" t="s">
        <v>673</v>
      </c>
      <c r="G261" s="260"/>
      <c r="H261" s="264">
        <v>4.0670000000000002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178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169</v>
      </c>
    </row>
    <row r="262" s="2" customFormat="1" ht="21.75" customHeight="1">
      <c r="A262" s="38"/>
      <c r="B262" s="39"/>
      <c r="C262" s="245" t="s">
        <v>440</v>
      </c>
      <c r="D262" s="245" t="s">
        <v>172</v>
      </c>
      <c r="E262" s="246" t="s">
        <v>424</v>
      </c>
      <c r="F262" s="247" t="s">
        <v>425</v>
      </c>
      <c r="G262" s="248" t="s">
        <v>189</v>
      </c>
      <c r="H262" s="249">
        <v>1.1419999999999999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0.00012</v>
      </c>
      <c r="R262" s="255">
        <f>Q262*H262</f>
        <v>0.00013704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256</v>
      </c>
      <c r="AT262" s="257" t="s">
        <v>172</v>
      </c>
      <c r="AU262" s="257" t="s">
        <v>91</v>
      </c>
      <c r="AY262" s="17" t="s">
        <v>169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256</v>
      </c>
      <c r="BM262" s="257" t="s">
        <v>866</v>
      </c>
    </row>
    <row r="263" s="13" customFormat="1">
      <c r="A263" s="13"/>
      <c r="B263" s="259"/>
      <c r="C263" s="260"/>
      <c r="D263" s="261" t="s">
        <v>178</v>
      </c>
      <c r="E263" s="262" t="s">
        <v>134</v>
      </c>
      <c r="F263" s="263" t="s">
        <v>867</v>
      </c>
      <c r="G263" s="260"/>
      <c r="H263" s="264">
        <v>1.1419999999999999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178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169</v>
      </c>
    </row>
    <row r="264" s="2" customFormat="1" ht="21.75" customHeight="1">
      <c r="A264" s="38"/>
      <c r="B264" s="39"/>
      <c r="C264" s="245" t="s">
        <v>444</v>
      </c>
      <c r="D264" s="245" t="s">
        <v>172</v>
      </c>
      <c r="E264" s="246" t="s">
        <v>676</v>
      </c>
      <c r="F264" s="247" t="s">
        <v>677</v>
      </c>
      <c r="G264" s="248" t="s">
        <v>189</v>
      </c>
      <c r="H264" s="249">
        <v>2.9249999999999998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0.00029</v>
      </c>
      <c r="R264" s="255">
        <f>Q264*H264</f>
        <v>0.00084824999999999994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256</v>
      </c>
      <c r="AT264" s="257" t="s">
        <v>172</v>
      </c>
      <c r="AU264" s="257" t="s">
        <v>91</v>
      </c>
      <c r="AY264" s="17" t="s">
        <v>169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256</v>
      </c>
      <c r="BM264" s="257" t="s">
        <v>868</v>
      </c>
    </row>
    <row r="265" s="13" customFormat="1">
      <c r="A265" s="13"/>
      <c r="B265" s="259"/>
      <c r="C265" s="260"/>
      <c r="D265" s="261" t="s">
        <v>178</v>
      </c>
      <c r="E265" s="262" t="s">
        <v>1</v>
      </c>
      <c r="F265" s="263" t="s">
        <v>498</v>
      </c>
      <c r="G265" s="260"/>
      <c r="H265" s="264">
        <v>2.9249999999999998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178</v>
      </c>
      <c r="AU265" s="270" t="s">
        <v>91</v>
      </c>
      <c r="AV265" s="13" t="s">
        <v>91</v>
      </c>
      <c r="AW265" s="13" t="s">
        <v>32</v>
      </c>
      <c r="AX265" s="13" t="s">
        <v>84</v>
      </c>
      <c r="AY265" s="270" t="s">
        <v>169</v>
      </c>
    </row>
    <row r="266" s="2" customFormat="1" ht="21.75" customHeight="1">
      <c r="A266" s="38"/>
      <c r="B266" s="39"/>
      <c r="C266" s="245" t="s">
        <v>449</v>
      </c>
      <c r="D266" s="245" t="s">
        <v>172</v>
      </c>
      <c r="E266" s="246" t="s">
        <v>679</v>
      </c>
      <c r="F266" s="247" t="s">
        <v>680</v>
      </c>
      <c r="G266" s="248" t="s">
        <v>189</v>
      </c>
      <c r="H266" s="249">
        <v>15.199999999999999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42</v>
      </c>
      <c r="O266" s="91"/>
      <c r="P266" s="255">
        <f>O266*H266</f>
        <v>0</v>
      </c>
      <c r="Q266" s="255">
        <v>6.0000000000000002E-05</v>
      </c>
      <c r="R266" s="255">
        <f>Q266*H266</f>
        <v>0.00091199999999999994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256</v>
      </c>
      <c r="AT266" s="257" t="s">
        <v>172</v>
      </c>
      <c r="AU266" s="257" t="s">
        <v>91</v>
      </c>
      <c r="AY266" s="17" t="s">
        <v>169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91</v>
      </c>
      <c r="BK266" s="258">
        <f>ROUND(I266*H266,2)</f>
        <v>0</v>
      </c>
      <c r="BL266" s="17" t="s">
        <v>256</v>
      </c>
      <c r="BM266" s="257" t="s">
        <v>869</v>
      </c>
    </row>
    <row r="267" s="13" customFormat="1">
      <c r="A267" s="13"/>
      <c r="B267" s="259"/>
      <c r="C267" s="260"/>
      <c r="D267" s="261" t="s">
        <v>178</v>
      </c>
      <c r="E267" s="262" t="s">
        <v>496</v>
      </c>
      <c r="F267" s="263" t="s">
        <v>870</v>
      </c>
      <c r="G267" s="260"/>
      <c r="H267" s="264">
        <v>11.699999999999999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178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169</v>
      </c>
    </row>
    <row r="268" s="13" customFormat="1">
      <c r="A268" s="13"/>
      <c r="B268" s="259"/>
      <c r="C268" s="260"/>
      <c r="D268" s="261" t="s">
        <v>178</v>
      </c>
      <c r="E268" s="262" t="s">
        <v>502</v>
      </c>
      <c r="F268" s="263" t="s">
        <v>683</v>
      </c>
      <c r="G268" s="260"/>
      <c r="H268" s="264">
        <v>12.869999999999999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178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169</v>
      </c>
    </row>
    <row r="269" s="13" customFormat="1">
      <c r="A269" s="13"/>
      <c r="B269" s="259"/>
      <c r="C269" s="260"/>
      <c r="D269" s="261" t="s">
        <v>178</v>
      </c>
      <c r="E269" s="262" t="s">
        <v>504</v>
      </c>
      <c r="F269" s="263" t="s">
        <v>871</v>
      </c>
      <c r="G269" s="260"/>
      <c r="H269" s="264">
        <v>10.5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178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169</v>
      </c>
    </row>
    <row r="270" s="13" customFormat="1">
      <c r="A270" s="13"/>
      <c r="B270" s="259"/>
      <c r="C270" s="260"/>
      <c r="D270" s="261" t="s">
        <v>178</v>
      </c>
      <c r="E270" s="262" t="s">
        <v>506</v>
      </c>
      <c r="F270" s="263" t="s">
        <v>685</v>
      </c>
      <c r="G270" s="260"/>
      <c r="H270" s="264">
        <v>2.3300000000000001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178</v>
      </c>
      <c r="AU270" s="270" t="s">
        <v>91</v>
      </c>
      <c r="AV270" s="13" t="s">
        <v>91</v>
      </c>
      <c r="AW270" s="13" t="s">
        <v>32</v>
      </c>
      <c r="AX270" s="13" t="s">
        <v>76</v>
      </c>
      <c r="AY270" s="270" t="s">
        <v>169</v>
      </c>
    </row>
    <row r="271" s="13" customFormat="1">
      <c r="A271" s="13"/>
      <c r="B271" s="259"/>
      <c r="C271" s="260"/>
      <c r="D271" s="261" t="s">
        <v>178</v>
      </c>
      <c r="E271" s="262" t="s">
        <v>1</v>
      </c>
      <c r="F271" s="263" t="s">
        <v>686</v>
      </c>
      <c r="G271" s="260"/>
      <c r="H271" s="264">
        <v>15.199999999999999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178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169</v>
      </c>
    </row>
    <row r="272" s="2" customFormat="1" ht="21.75" customHeight="1">
      <c r="A272" s="38"/>
      <c r="B272" s="39"/>
      <c r="C272" s="245" t="s">
        <v>456</v>
      </c>
      <c r="D272" s="245" t="s">
        <v>172</v>
      </c>
      <c r="E272" s="246" t="s">
        <v>687</v>
      </c>
      <c r="F272" s="247" t="s">
        <v>688</v>
      </c>
      <c r="G272" s="248" t="s">
        <v>189</v>
      </c>
      <c r="H272" s="249">
        <v>25.699999999999999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0.00013999999999999999</v>
      </c>
      <c r="R272" s="255">
        <f>Q272*H272</f>
        <v>0.0035979999999999996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256</v>
      </c>
      <c r="AT272" s="257" t="s">
        <v>172</v>
      </c>
      <c r="AU272" s="257" t="s">
        <v>91</v>
      </c>
      <c r="AY272" s="17" t="s">
        <v>169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256</v>
      </c>
      <c r="BM272" s="257" t="s">
        <v>872</v>
      </c>
    </row>
    <row r="273" s="13" customFormat="1">
      <c r="A273" s="13"/>
      <c r="B273" s="259"/>
      <c r="C273" s="260"/>
      <c r="D273" s="261" t="s">
        <v>178</v>
      </c>
      <c r="E273" s="262" t="s">
        <v>1</v>
      </c>
      <c r="F273" s="263" t="s">
        <v>690</v>
      </c>
      <c r="G273" s="260"/>
      <c r="H273" s="264">
        <v>25.699999999999999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178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169</v>
      </c>
    </row>
    <row r="274" s="2" customFormat="1" ht="21.75" customHeight="1">
      <c r="A274" s="38"/>
      <c r="B274" s="39"/>
      <c r="C274" s="245" t="s">
        <v>461</v>
      </c>
      <c r="D274" s="245" t="s">
        <v>172</v>
      </c>
      <c r="E274" s="246" t="s">
        <v>437</v>
      </c>
      <c r="F274" s="247" t="s">
        <v>438</v>
      </c>
      <c r="G274" s="248" t="s">
        <v>189</v>
      </c>
      <c r="H274" s="249">
        <v>25.699999999999999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0.00012</v>
      </c>
      <c r="R274" s="255">
        <f>Q274*H274</f>
        <v>0.0030839999999999999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256</v>
      </c>
      <c r="AT274" s="257" t="s">
        <v>172</v>
      </c>
      <c r="AU274" s="257" t="s">
        <v>91</v>
      </c>
      <c r="AY274" s="17" t="s">
        <v>169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256</v>
      </c>
      <c r="BM274" s="257" t="s">
        <v>873</v>
      </c>
    </row>
    <row r="275" s="13" customFormat="1">
      <c r="A275" s="13"/>
      <c r="B275" s="259"/>
      <c r="C275" s="260"/>
      <c r="D275" s="261" t="s">
        <v>178</v>
      </c>
      <c r="E275" s="262" t="s">
        <v>1</v>
      </c>
      <c r="F275" s="263" t="s">
        <v>690</v>
      </c>
      <c r="G275" s="260"/>
      <c r="H275" s="264">
        <v>25.699999999999999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178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169</v>
      </c>
    </row>
    <row r="276" s="2" customFormat="1" ht="21.75" customHeight="1">
      <c r="A276" s="38"/>
      <c r="B276" s="39"/>
      <c r="C276" s="245" t="s">
        <v>466</v>
      </c>
      <c r="D276" s="245" t="s">
        <v>172</v>
      </c>
      <c r="E276" s="246" t="s">
        <v>692</v>
      </c>
      <c r="F276" s="247" t="s">
        <v>693</v>
      </c>
      <c r="G276" s="248" t="s">
        <v>175</v>
      </c>
      <c r="H276" s="249">
        <v>21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1.0000000000000001E-05</v>
      </c>
      <c r="R276" s="255">
        <f>Q276*H276</f>
        <v>0.00021000000000000001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256</v>
      </c>
      <c r="AT276" s="257" t="s">
        <v>172</v>
      </c>
      <c r="AU276" s="257" t="s">
        <v>91</v>
      </c>
      <c r="AY276" s="17" t="s">
        <v>169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256</v>
      </c>
      <c r="BM276" s="257" t="s">
        <v>874</v>
      </c>
    </row>
    <row r="277" s="13" customFormat="1">
      <c r="A277" s="13"/>
      <c r="B277" s="259"/>
      <c r="C277" s="260"/>
      <c r="D277" s="261" t="s">
        <v>178</v>
      </c>
      <c r="E277" s="262" t="s">
        <v>1</v>
      </c>
      <c r="F277" s="263" t="s">
        <v>695</v>
      </c>
      <c r="G277" s="260"/>
      <c r="H277" s="264">
        <v>17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178</v>
      </c>
      <c r="AU277" s="270" t="s">
        <v>91</v>
      </c>
      <c r="AV277" s="13" t="s">
        <v>91</v>
      </c>
      <c r="AW277" s="13" t="s">
        <v>32</v>
      </c>
      <c r="AX277" s="13" t="s">
        <v>76</v>
      </c>
      <c r="AY277" s="270" t="s">
        <v>169</v>
      </c>
    </row>
    <row r="278" s="13" customFormat="1">
      <c r="A278" s="13"/>
      <c r="B278" s="259"/>
      <c r="C278" s="260"/>
      <c r="D278" s="261" t="s">
        <v>178</v>
      </c>
      <c r="E278" s="262" t="s">
        <v>1</v>
      </c>
      <c r="F278" s="263" t="s">
        <v>875</v>
      </c>
      <c r="G278" s="260"/>
      <c r="H278" s="264">
        <v>4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178</v>
      </c>
      <c r="AU278" s="270" t="s">
        <v>91</v>
      </c>
      <c r="AV278" s="13" t="s">
        <v>91</v>
      </c>
      <c r="AW278" s="13" t="s">
        <v>32</v>
      </c>
      <c r="AX278" s="13" t="s">
        <v>76</v>
      </c>
      <c r="AY278" s="270" t="s">
        <v>169</v>
      </c>
    </row>
    <row r="279" s="14" customFormat="1">
      <c r="A279" s="14"/>
      <c r="B279" s="271"/>
      <c r="C279" s="272"/>
      <c r="D279" s="261" t="s">
        <v>178</v>
      </c>
      <c r="E279" s="273" t="s">
        <v>509</v>
      </c>
      <c r="F279" s="274" t="s">
        <v>186</v>
      </c>
      <c r="G279" s="272"/>
      <c r="H279" s="275">
        <v>21</v>
      </c>
      <c r="I279" s="276"/>
      <c r="J279" s="272"/>
      <c r="K279" s="272"/>
      <c r="L279" s="277"/>
      <c r="M279" s="278"/>
      <c r="N279" s="279"/>
      <c r="O279" s="279"/>
      <c r="P279" s="279"/>
      <c r="Q279" s="279"/>
      <c r="R279" s="279"/>
      <c r="S279" s="279"/>
      <c r="T279" s="28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1" t="s">
        <v>178</v>
      </c>
      <c r="AU279" s="281" t="s">
        <v>91</v>
      </c>
      <c r="AV279" s="14" t="s">
        <v>176</v>
      </c>
      <c r="AW279" s="14" t="s">
        <v>32</v>
      </c>
      <c r="AX279" s="14" t="s">
        <v>84</v>
      </c>
      <c r="AY279" s="281" t="s">
        <v>169</v>
      </c>
    </row>
    <row r="280" s="2" customFormat="1" ht="21.75" customHeight="1">
      <c r="A280" s="38"/>
      <c r="B280" s="39"/>
      <c r="C280" s="245" t="s">
        <v>474</v>
      </c>
      <c r="D280" s="245" t="s">
        <v>172</v>
      </c>
      <c r="E280" s="246" t="s">
        <v>697</v>
      </c>
      <c r="F280" s="247" t="s">
        <v>698</v>
      </c>
      <c r="G280" s="248" t="s">
        <v>264</v>
      </c>
      <c r="H280" s="249">
        <v>10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0.00012</v>
      </c>
      <c r="R280" s="255">
        <f>Q280*H280</f>
        <v>0.0012000000000000001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256</v>
      </c>
      <c r="AT280" s="257" t="s">
        <v>172</v>
      </c>
      <c r="AU280" s="257" t="s">
        <v>91</v>
      </c>
      <c r="AY280" s="17" t="s">
        <v>169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256</v>
      </c>
      <c r="BM280" s="257" t="s">
        <v>876</v>
      </c>
    </row>
    <row r="281" s="13" customFormat="1">
      <c r="A281" s="13"/>
      <c r="B281" s="259"/>
      <c r="C281" s="260"/>
      <c r="D281" s="261" t="s">
        <v>178</v>
      </c>
      <c r="E281" s="262" t="s">
        <v>511</v>
      </c>
      <c r="F281" s="263" t="s">
        <v>877</v>
      </c>
      <c r="G281" s="260"/>
      <c r="H281" s="264">
        <v>10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178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169</v>
      </c>
    </row>
    <row r="282" s="2" customFormat="1" ht="21.75" customHeight="1">
      <c r="A282" s="38"/>
      <c r="B282" s="39"/>
      <c r="C282" s="245" t="s">
        <v>721</v>
      </c>
      <c r="D282" s="245" t="s">
        <v>172</v>
      </c>
      <c r="E282" s="246" t="s">
        <v>701</v>
      </c>
      <c r="F282" s="247" t="s">
        <v>702</v>
      </c>
      <c r="G282" s="248" t="s">
        <v>175</v>
      </c>
      <c r="H282" s="249">
        <v>21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4.0000000000000003E-05</v>
      </c>
      <c r="R282" s="255">
        <f>Q282*H282</f>
        <v>0.00084000000000000003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256</v>
      </c>
      <c r="AT282" s="257" t="s">
        <v>172</v>
      </c>
      <c r="AU282" s="257" t="s">
        <v>91</v>
      </c>
      <c r="AY282" s="17" t="s">
        <v>169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256</v>
      </c>
      <c r="BM282" s="257" t="s">
        <v>878</v>
      </c>
    </row>
    <row r="283" s="13" customFormat="1">
      <c r="A283" s="13"/>
      <c r="B283" s="259"/>
      <c r="C283" s="260"/>
      <c r="D283" s="261" t="s">
        <v>178</v>
      </c>
      <c r="E283" s="262" t="s">
        <v>1</v>
      </c>
      <c r="F283" s="263" t="s">
        <v>509</v>
      </c>
      <c r="G283" s="260"/>
      <c r="H283" s="264">
        <v>21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178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169</v>
      </c>
    </row>
    <row r="284" s="2" customFormat="1" ht="21.75" customHeight="1">
      <c r="A284" s="38"/>
      <c r="B284" s="39"/>
      <c r="C284" s="245" t="s">
        <v>727</v>
      </c>
      <c r="D284" s="245" t="s">
        <v>172</v>
      </c>
      <c r="E284" s="246" t="s">
        <v>704</v>
      </c>
      <c r="F284" s="247" t="s">
        <v>705</v>
      </c>
      <c r="G284" s="248" t="s">
        <v>264</v>
      </c>
      <c r="H284" s="249">
        <v>10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0.00012999999999999999</v>
      </c>
      <c r="R284" s="255">
        <f>Q284*H284</f>
        <v>0.0012999999999999999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172</v>
      </c>
      <c r="AU284" s="257" t="s">
        <v>91</v>
      </c>
      <c r="AY284" s="17" t="s">
        <v>169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879</v>
      </c>
    </row>
    <row r="285" s="13" customFormat="1">
      <c r="A285" s="13"/>
      <c r="B285" s="259"/>
      <c r="C285" s="260"/>
      <c r="D285" s="261" t="s">
        <v>178</v>
      </c>
      <c r="E285" s="262" t="s">
        <v>1</v>
      </c>
      <c r="F285" s="263" t="s">
        <v>511</v>
      </c>
      <c r="G285" s="260"/>
      <c r="H285" s="264">
        <v>10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178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169</v>
      </c>
    </row>
    <row r="286" s="2" customFormat="1" ht="21.75" customHeight="1">
      <c r="A286" s="38"/>
      <c r="B286" s="39"/>
      <c r="C286" s="245" t="s">
        <v>732</v>
      </c>
      <c r="D286" s="245" t="s">
        <v>172</v>
      </c>
      <c r="E286" s="246" t="s">
        <v>707</v>
      </c>
      <c r="F286" s="247" t="s">
        <v>708</v>
      </c>
      <c r="G286" s="248" t="s">
        <v>175</v>
      </c>
      <c r="H286" s="249">
        <v>21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4.0000000000000003E-05</v>
      </c>
      <c r="R286" s="255">
        <f>Q286*H286</f>
        <v>0.00084000000000000003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256</v>
      </c>
      <c r="AT286" s="257" t="s">
        <v>172</v>
      </c>
      <c r="AU286" s="257" t="s">
        <v>91</v>
      </c>
      <c r="AY286" s="17" t="s">
        <v>169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256</v>
      </c>
      <c r="BM286" s="257" t="s">
        <v>880</v>
      </c>
    </row>
    <row r="287" s="13" customFormat="1">
      <c r="A287" s="13"/>
      <c r="B287" s="259"/>
      <c r="C287" s="260"/>
      <c r="D287" s="261" t="s">
        <v>178</v>
      </c>
      <c r="E287" s="262" t="s">
        <v>1</v>
      </c>
      <c r="F287" s="263" t="s">
        <v>509</v>
      </c>
      <c r="G287" s="260"/>
      <c r="H287" s="264">
        <v>21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178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169</v>
      </c>
    </row>
    <row r="288" s="2" customFormat="1" ht="16.5" customHeight="1">
      <c r="A288" s="38"/>
      <c r="B288" s="39"/>
      <c r="C288" s="245" t="s">
        <v>736</v>
      </c>
      <c r="D288" s="245" t="s">
        <v>172</v>
      </c>
      <c r="E288" s="246" t="s">
        <v>710</v>
      </c>
      <c r="F288" s="247" t="s">
        <v>711</v>
      </c>
      <c r="G288" s="248" t="s">
        <v>189</v>
      </c>
      <c r="H288" s="249">
        <v>36.759999999999998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1.0000000000000001E-05</v>
      </c>
      <c r="R288" s="255">
        <f>Q288*H288</f>
        <v>0.00036759999999999999</v>
      </c>
      <c r="S288" s="255">
        <v>0.00014999999999999999</v>
      </c>
      <c r="T288" s="256">
        <f>S288*H288</f>
        <v>0.0055139999999999989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256</v>
      </c>
      <c r="AT288" s="257" t="s">
        <v>172</v>
      </c>
      <c r="AU288" s="257" t="s">
        <v>91</v>
      </c>
      <c r="AY288" s="17" t="s">
        <v>169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256</v>
      </c>
      <c r="BM288" s="257" t="s">
        <v>881</v>
      </c>
    </row>
    <row r="289" s="13" customFormat="1">
      <c r="A289" s="13"/>
      <c r="B289" s="259"/>
      <c r="C289" s="260"/>
      <c r="D289" s="261" t="s">
        <v>178</v>
      </c>
      <c r="E289" s="262" t="s">
        <v>1</v>
      </c>
      <c r="F289" s="263" t="s">
        <v>713</v>
      </c>
      <c r="G289" s="260"/>
      <c r="H289" s="264">
        <v>36.759999999999998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178</v>
      </c>
      <c r="AU289" s="270" t="s">
        <v>91</v>
      </c>
      <c r="AV289" s="13" t="s">
        <v>91</v>
      </c>
      <c r="AW289" s="13" t="s">
        <v>32</v>
      </c>
      <c r="AX289" s="13" t="s">
        <v>84</v>
      </c>
      <c r="AY289" s="270" t="s">
        <v>169</v>
      </c>
    </row>
    <row r="290" s="2" customFormat="1" ht="16.5" customHeight="1">
      <c r="A290" s="38"/>
      <c r="B290" s="39"/>
      <c r="C290" s="245" t="s">
        <v>741</v>
      </c>
      <c r="D290" s="245" t="s">
        <v>172</v>
      </c>
      <c r="E290" s="246" t="s">
        <v>714</v>
      </c>
      <c r="F290" s="247" t="s">
        <v>715</v>
      </c>
      <c r="G290" s="248" t="s">
        <v>189</v>
      </c>
      <c r="H290" s="249">
        <v>36.759999999999998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42</v>
      </c>
      <c r="O290" s="91"/>
      <c r="P290" s="255">
        <f>O290*H290</f>
        <v>0</v>
      </c>
      <c r="Q290" s="255">
        <v>0</v>
      </c>
      <c r="R290" s="255">
        <f>Q290*H290</f>
        <v>0</v>
      </c>
      <c r="S290" s="255">
        <v>0.00014999999999999999</v>
      </c>
      <c r="T290" s="256">
        <f>S290*H290</f>
        <v>0.0055139999999999989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256</v>
      </c>
      <c r="AT290" s="257" t="s">
        <v>172</v>
      </c>
      <c r="AU290" s="257" t="s">
        <v>91</v>
      </c>
      <c r="AY290" s="17" t="s">
        <v>169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91</v>
      </c>
      <c r="BK290" s="258">
        <f>ROUND(I290*H290,2)</f>
        <v>0</v>
      </c>
      <c r="BL290" s="17" t="s">
        <v>256</v>
      </c>
      <c r="BM290" s="257" t="s">
        <v>882</v>
      </c>
    </row>
    <row r="291" s="13" customFormat="1">
      <c r="A291" s="13"/>
      <c r="B291" s="259"/>
      <c r="C291" s="260"/>
      <c r="D291" s="261" t="s">
        <v>178</v>
      </c>
      <c r="E291" s="262" t="s">
        <v>1</v>
      </c>
      <c r="F291" s="263" t="s">
        <v>713</v>
      </c>
      <c r="G291" s="260"/>
      <c r="H291" s="264">
        <v>36.759999999999998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178</v>
      </c>
      <c r="AU291" s="270" t="s">
        <v>91</v>
      </c>
      <c r="AV291" s="13" t="s">
        <v>91</v>
      </c>
      <c r="AW291" s="13" t="s">
        <v>32</v>
      </c>
      <c r="AX291" s="13" t="s">
        <v>84</v>
      </c>
      <c r="AY291" s="270" t="s">
        <v>169</v>
      </c>
    </row>
    <row r="292" s="2" customFormat="1" ht="16.5" customHeight="1">
      <c r="A292" s="38"/>
      <c r="B292" s="39"/>
      <c r="C292" s="245" t="s">
        <v>744</v>
      </c>
      <c r="D292" s="245" t="s">
        <v>172</v>
      </c>
      <c r="E292" s="246" t="s">
        <v>717</v>
      </c>
      <c r="F292" s="247" t="s">
        <v>718</v>
      </c>
      <c r="G292" s="248" t="s">
        <v>189</v>
      </c>
      <c r="H292" s="249">
        <v>40.453000000000003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42</v>
      </c>
      <c r="O292" s="91"/>
      <c r="P292" s="255">
        <f>O292*H292</f>
        <v>0</v>
      </c>
      <c r="Q292" s="255">
        <v>0.00014999999999999999</v>
      </c>
      <c r="R292" s="255">
        <f>Q292*H292</f>
        <v>0.0060679499999999999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256</v>
      </c>
      <c r="AT292" s="257" t="s">
        <v>172</v>
      </c>
      <c r="AU292" s="257" t="s">
        <v>91</v>
      </c>
      <c r="AY292" s="17" t="s">
        <v>169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91</v>
      </c>
      <c r="BK292" s="258">
        <f>ROUND(I292*H292,2)</f>
        <v>0</v>
      </c>
      <c r="BL292" s="17" t="s">
        <v>256</v>
      </c>
      <c r="BM292" s="257" t="s">
        <v>883</v>
      </c>
    </row>
    <row r="293" s="15" customFormat="1">
      <c r="A293" s="15"/>
      <c r="B293" s="299"/>
      <c r="C293" s="300"/>
      <c r="D293" s="261" t="s">
        <v>178</v>
      </c>
      <c r="E293" s="301" t="s">
        <v>1</v>
      </c>
      <c r="F293" s="302" t="s">
        <v>720</v>
      </c>
      <c r="G293" s="300"/>
      <c r="H293" s="301" t="s">
        <v>1</v>
      </c>
      <c r="I293" s="303"/>
      <c r="J293" s="300"/>
      <c r="K293" s="300"/>
      <c r="L293" s="304"/>
      <c r="M293" s="305"/>
      <c r="N293" s="306"/>
      <c r="O293" s="306"/>
      <c r="P293" s="306"/>
      <c r="Q293" s="306"/>
      <c r="R293" s="306"/>
      <c r="S293" s="306"/>
      <c r="T293" s="30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308" t="s">
        <v>178</v>
      </c>
      <c r="AU293" s="308" t="s">
        <v>91</v>
      </c>
      <c r="AV293" s="15" t="s">
        <v>84</v>
      </c>
      <c r="AW293" s="15" t="s">
        <v>32</v>
      </c>
      <c r="AX293" s="15" t="s">
        <v>76</v>
      </c>
      <c r="AY293" s="308" t="s">
        <v>169</v>
      </c>
    </row>
    <row r="294" s="13" customFormat="1">
      <c r="A294" s="13"/>
      <c r="B294" s="259"/>
      <c r="C294" s="260"/>
      <c r="D294" s="261" t="s">
        <v>178</v>
      </c>
      <c r="E294" s="262" t="s">
        <v>1</v>
      </c>
      <c r="F294" s="263" t="s">
        <v>483</v>
      </c>
      <c r="G294" s="260"/>
      <c r="H294" s="264">
        <v>40.453000000000003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178</v>
      </c>
      <c r="AU294" s="270" t="s">
        <v>91</v>
      </c>
      <c r="AV294" s="13" t="s">
        <v>91</v>
      </c>
      <c r="AW294" s="13" t="s">
        <v>32</v>
      </c>
      <c r="AX294" s="13" t="s">
        <v>84</v>
      </c>
      <c r="AY294" s="270" t="s">
        <v>169</v>
      </c>
    </row>
    <row r="295" s="2" customFormat="1" ht="21.75" customHeight="1">
      <c r="A295" s="38"/>
      <c r="B295" s="39"/>
      <c r="C295" s="245" t="s">
        <v>747</v>
      </c>
      <c r="D295" s="245" t="s">
        <v>172</v>
      </c>
      <c r="E295" s="246" t="s">
        <v>722</v>
      </c>
      <c r="F295" s="247" t="s">
        <v>723</v>
      </c>
      <c r="G295" s="248" t="s">
        <v>189</v>
      </c>
      <c r="H295" s="249">
        <v>36.408000000000001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42</v>
      </c>
      <c r="O295" s="91"/>
      <c r="P295" s="255">
        <f>O295*H295</f>
        <v>0</v>
      </c>
      <c r="Q295" s="255">
        <v>0.0047000000000000002</v>
      </c>
      <c r="R295" s="255">
        <f>Q295*H295</f>
        <v>0.17111760000000001</v>
      </c>
      <c r="S295" s="255">
        <v>0</v>
      </c>
      <c r="T295" s="25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256</v>
      </c>
      <c r="AT295" s="257" t="s">
        <v>172</v>
      </c>
      <c r="AU295" s="257" t="s">
        <v>91</v>
      </c>
      <c r="AY295" s="17" t="s">
        <v>169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91</v>
      </c>
      <c r="BK295" s="258">
        <f>ROUND(I295*H295,2)</f>
        <v>0</v>
      </c>
      <c r="BL295" s="17" t="s">
        <v>256</v>
      </c>
      <c r="BM295" s="257" t="s">
        <v>884</v>
      </c>
    </row>
    <row r="296" s="15" customFormat="1">
      <c r="A296" s="15"/>
      <c r="B296" s="299"/>
      <c r="C296" s="300"/>
      <c r="D296" s="261" t="s">
        <v>178</v>
      </c>
      <c r="E296" s="301" t="s">
        <v>1</v>
      </c>
      <c r="F296" s="302" t="s">
        <v>725</v>
      </c>
      <c r="G296" s="300"/>
      <c r="H296" s="301" t="s">
        <v>1</v>
      </c>
      <c r="I296" s="303"/>
      <c r="J296" s="300"/>
      <c r="K296" s="300"/>
      <c r="L296" s="304"/>
      <c r="M296" s="305"/>
      <c r="N296" s="306"/>
      <c r="O296" s="306"/>
      <c r="P296" s="306"/>
      <c r="Q296" s="306"/>
      <c r="R296" s="306"/>
      <c r="S296" s="306"/>
      <c r="T296" s="30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308" t="s">
        <v>178</v>
      </c>
      <c r="AU296" s="308" t="s">
        <v>91</v>
      </c>
      <c r="AV296" s="15" t="s">
        <v>84</v>
      </c>
      <c r="AW296" s="15" t="s">
        <v>32</v>
      </c>
      <c r="AX296" s="15" t="s">
        <v>76</v>
      </c>
      <c r="AY296" s="308" t="s">
        <v>169</v>
      </c>
    </row>
    <row r="297" s="13" customFormat="1">
      <c r="A297" s="13"/>
      <c r="B297" s="259"/>
      <c r="C297" s="260"/>
      <c r="D297" s="261" t="s">
        <v>178</v>
      </c>
      <c r="E297" s="262" t="s">
        <v>1</v>
      </c>
      <c r="F297" s="263" t="s">
        <v>726</v>
      </c>
      <c r="G297" s="260"/>
      <c r="H297" s="264">
        <v>36.408000000000001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178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169</v>
      </c>
    </row>
    <row r="298" s="2" customFormat="1" ht="21.75" customHeight="1">
      <c r="A298" s="38"/>
      <c r="B298" s="39"/>
      <c r="C298" s="245" t="s">
        <v>753</v>
      </c>
      <c r="D298" s="245" t="s">
        <v>172</v>
      </c>
      <c r="E298" s="246" t="s">
        <v>728</v>
      </c>
      <c r="F298" s="247" t="s">
        <v>729</v>
      </c>
      <c r="G298" s="248" t="s">
        <v>189</v>
      </c>
      <c r="H298" s="249">
        <v>1.24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0.00029</v>
      </c>
      <c r="R298" s="255">
        <f>Q298*H298</f>
        <v>0.00035960000000000001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256</v>
      </c>
      <c r="AT298" s="257" t="s">
        <v>172</v>
      </c>
      <c r="AU298" s="257" t="s">
        <v>91</v>
      </c>
      <c r="AY298" s="17" t="s">
        <v>169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256</v>
      </c>
      <c r="BM298" s="257" t="s">
        <v>885</v>
      </c>
    </row>
    <row r="299" s="13" customFormat="1">
      <c r="A299" s="13"/>
      <c r="B299" s="259"/>
      <c r="C299" s="260"/>
      <c r="D299" s="261" t="s">
        <v>178</v>
      </c>
      <c r="E299" s="262" t="s">
        <v>1</v>
      </c>
      <c r="F299" s="263" t="s">
        <v>666</v>
      </c>
      <c r="G299" s="260"/>
      <c r="H299" s="264">
        <v>0.59999999999999998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178</v>
      </c>
      <c r="AU299" s="270" t="s">
        <v>91</v>
      </c>
      <c r="AV299" s="13" t="s">
        <v>91</v>
      </c>
      <c r="AW299" s="13" t="s">
        <v>32</v>
      </c>
      <c r="AX299" s="13" t="s">
        <v>76</v>
      </c>
      <c r="AY299" s="270" t="s">
        <v>169</v>
      </c>
    </row>
    <row r="300" s="13" customFormat="1">
      <c r="A300" s="13"/>
      <c r="B300" s="259"/>
      <c r="C300" s="260"/>
      <c r="D300" s="261" t="s">
        <v>178</v>
      </c>
      <c r="E300" s="262" t="s">
        <v>1</v>
      </c>
      <c r="F300" s="263" t="s">
        <v>731</v>
      </c>
      <c r="G300" s="260"/>
      <c r="H300" s="264">
        <v>0.64000000000000001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178</v>
      </c>
      <c r="AU300" s="270" t="s">
        <v>91</v>
      </c>
      <c r="AV300" s="13" t="s">
        <v>91</v>
      </c>
      <c r="AW300" s="13" t="s">
        <v>32</v>
      </c>
      <c r="AX300" s="13" t="s">
        <v>76</v>
      </c>
      <c r="AY300" s="270" t="s">
        <v>169</v>
      </c>
    </row>
    <row r="301" s="14" customFormat="1">
      <c r="A301" s="14"/>
      <c r="B301" s="271"/>
      <c r="C301" s="272"/>
      <c r="D301" s="261" t="s">
        <v>178</v>
      </c>
      <c r="E301" s="273" t="s">
        <v>1</v>
      </c>
      <c r="F301" s="274" t="s">
        <v>186</v>
      </c>
      <c r="G301" s="272"/>
      <c r="H301" s="275">
        <v>1.24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81" t="s">
        <v>178</v>
      </c>
      <c r="AU301" s="281" t="s">
        <v>91</v>
      </c>
      <c r="AV301" s="14" t="s">
        <v>176</v>
      </c>
      <c r="AW301" s="14" t="s">
        <v>32</v>
      </c>
      <c r="AX301" s="14" t="s">
        <v>84</v>
      </c>
      <c r="AY301" s="281" t="s">
        <v>169</v>
      </c>
    </row>
    <row r="302" s="2" customFormat="1" ht="21.75" customHeight="1">
      <c r="A302" s="38"/>
      <c r="B302" s="39"/>
      <c r="C302" s="245" t="s">
        <v>758</v>
      </c>
      <c r="D302" s="245" t="s">
        <v>172</v>
      </c>
      <c r="E302" s="246" t="s">
        <v>733</v>
      </c>
      <c r="F302" s="247" t="s">
        <v>734</v>
      </c>
      <c r="G302" s="248" t="s">
        <v>189</v>
      </c>
      <c r="H302" s="249">
        <v>1.24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0.00066</v>
      </c>
      <c r="R302" s="255">
        <f>Q302*H302</f>
        <v>0.00081839999999999994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256</v>
      </c>
      <c r="AT302" s="257" t="s">
        <v>172</v>
      </c>
      <c r="AU302" s="257" t="s">
        <v>91</v>
      </c>
      <c r="AY302" s="17" t="s">
        <v>169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256</v>
      </c>
      <c r="BM302" s="257" t="s">
        <v>886</v>
      </c>
    </row>
    <row r="303" s="13" customFormat="1">
      <c r="A303" s="13"/>
      <c r="B303" s="259"/>
      <c r="C303" s="260"/>
      <c r="D303" s="261" t="s">
        <v>178</v>
      </c>
      <c r="E303" s="262" t="s">
        <v>1</v>
      </c>
      <c r="F303" s="263" t="s">
        <v>666</v>
      </c>
      <c r="G303" s="260"/>
      <c r="H303" s="264">
        <v>0.59999999999999998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178</v>
      </c>
      <c r="AU303" s="270" t="s">
        <v>91</v>
      </c>
      <c r="AV303" s="13" t="s">
        <v>91</v>
      </c>
      <c r="AW303" s="13" t="s">
        <v>32</v>
      </c>
      <c r="AX303" s="13" t="s">
        <v>76</v>
      </c>
      <c r="AY303" s="270" t="s">
        <v>169</v>
      </c>
    </row>
    <row r="304" s="13" customFormat="1">
      <c r="A304" s="13"/>
      <c r="B304" s="259"/>
      <c r="C304" s="260"/>
      <c r="D304" s="261" t="s">
        <v>178</v>
      </c>
      <c r="E304" s="262" t="s">
        <v>1</v>
      </c>
      <c r="F304" s="263" t="s">
        <v>731</v>
      </c>
      <c r="G304" s="260"/>
      <c r="H304" s="264">
        <v>0.64000000000000001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178</v>
      </c>
      <c r="AU304" s="270" t="s">
        <v>91</v>
      </c>
      <c r="AV304" s="13" t="s">
        <v>91</v>
      </c>
      <c r="AW304" s="13" t="s">
        <v>32</v>
      </c>
      <c r="AX304" s="13" t="s">
        <v>76</v>
      </c>
      <c r="AY304" s="270" t="s">
        <v>169</v>
      </c>
    </row>
    <row r="305" s="14" customFormat="1">
      <c r="A305" s="14"/>
      <c r="B305" s="271"/>
      <c r="C305" s="272"/>
      <c r="D305" s="261" t="s">
        <v>178</v>
      </c>
      <c r="E305" s="273" t="s">
        <v>1</v>
      </c>
      <c r="F305" s="274" t="s">
        <v>186</v>
      </c>
      <c r="G305" s="272"/>
      <c r="H305" s="275">
        <v>1.24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1" t="s">
        <v>178</v>
      </c>
      <c r="AU305" s="281" t="s">
        <v>91</v>
      </c>
      <c r="AV305" s="14" t="s">
        <v>176</v>
      </c>
      <c r="AW305" s="14" t="s">
        <v>32</v>
      </c>
      <c r="AX305" s="14" t="s">
        <v>84</v>
      </c>
      <c r="AY305" s="281" t="s">
        <v>169</v>
      </c>
    </row>
    <row r="306" s="12" customFormat="1" ht="22.8" customHeight="1">
      <c r="A306" s="12"/>
      <c r="B306" s="229"/>
      <c r="C306" s="230"/>
      <c r="D306" s="231" t="s">
        <v>75</v>
      </c>
      <c r="E306" s="243" t="s">
        <v>454</v>
      </c>
      <c r="F306" s="243" t="s">
        <v>455</v>
      </c>
      <c r="G306" s="230"/>
      <c r="H306" s="230"/>
      <c r="I306" s="233"/>
      <c r="J306" s="244">
        <f>BK306</f>
        <v>0</v>
      </c>
      <c r="K306" s="230"/>
      <c r="L306" s="235"/>
      <c r="M306" s="236"/>
      <c r="N306" s="237"/>
      <c r="O306" s="237"/>
      <c r="P306" s="238">
        <f>SUM(P307:P321)</f>
        <v>0</v>
      </c>
      <c r="Q306" s="237"/>
      <c r="R306" s="238">
        <f>SUM(R307:R321)</f>
        <v>0.39346855000000008</v>
      </c>
      <c r="S306" s="237"/>
      <c r="T306" s="239">
        <f>SUM(T307:T321)</f>
        <v>0.0060679499999999999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40" t="s">
        <v>91</v>
      </c>
      <c r="AT306" s="241" t="s">
        <v>75</v>
      </c>
      <c r="AU306" s="241" t="s">
        <v>84</v>
      </c>
      <c r="AY306" s="240" t="s">
        <v>169</v>
      </c>
      <c r="BK306" s="242">
        <f>SUM(BK307:BK321)</f>
        <v>0</v>
      </c>
    </row>
    <row r="307" s="2" customFormat="1" ht="21.75" customHeight="1">
      <c r="A307" s="38"/>
      <c r="B307" s="39"/>
      <c r="C307" s="245" t="s">
        <v>763</v>
      </c>
      <c r="D307" s="245" t="s">
        <v>172</v>
      </c>
      <c r="E307" s="246" t="s">
        <v>737</v>
      </c>
      <c r="F307" s="247" t="s">
        <v>738</v>
      </c>
      <c r="G307" s="248" t="s">
        <v>189</v>
      </c>
      <c r="H307" s="249">
        <v>40.453000000000003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0.00014999999999999999</v>
      </c>
      <c r="T307" s="256">
        <f>S307*H307</f>
        <v>0.0060679499999999999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256</v>
      </c>
      <c r="AT307" s="257" t="s">
        <v>172</v>
      </c>
      <c r="AU307" s="257" t="s">
        <v>91</v>
      </c>
      <c r="AY307" s="17" t="s">
        <v>169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256</v>
      </c>
      <c r="BM307" s="257" t="s">
        <v>887</v>
      </c>
    </row>
    <row r="308" s="13" customFormat="1">
      <c r="A308" s="13"/>
      <c r="B308" s="259"/>
      <c r="C308" s="260"/>
      <c r="D308" s="261" t="s">
        <v>178</v>
      </c>
      <c r="E308" s="262" t="s">
        <v>483</v>
      </c>
      <c r="F308" s="263" t="s">
        <v>888</v>
      </c>
      <c r="G308" s="260"/>
      <c r="H308" s="264">
        <v>40.453000000000003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178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169</v>
      </c>
    </row>
    <row r="309" s="2" customFormat="1" ht="21.75" customHeight="1">
      <c r="A309" s="38"/>
      <c r="B309" s="39"/>
      <c r="C309" s="245" t="s">
        <v>889</v>
      </c>
      <c r="D309" s="245" t="s">
        <v>172</v>
      </c>
      <c r="E309" s="246" t="s">
        <v>457</v>
      </c>
      <c r="F309" s="247" t="s">
        <v>458</v>
      </c>
      <c r="G309" s="248" t="s">
        <v>189</v>
      </c>
      <c r="H309" s="249">
        <v>88.153000000000006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</v>
      </c>
      <c r="R309" s="255">
        <f>Q309*H309</f>
        <v>0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172</v>
      </c>
      <c r="AU309" s="257" t="s">
        <v>91</v>
      </c>
      <c r="AY309" s="17" t="s">
        <v>169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890</v>
      </c>
    </row>
    <row r="310" s="13" customFormat="1">
      <c r="A310" s="13"/>
      <c r="B310" s="259"/>
      <c r="C310" s="260"/>
      <c r="D310" s="261" t="s">
        <v>178</v>
      </c>
      <c r="E310" s="262" t="s">
        <v>1</v>
      </c>
      <c r="F310" s="263" t="s">
        <v>891</v>
      </c>
      <c r="G310" s="260"/>
      <c r="H310" s="264">
        <v>88.153000000000006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178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169</v>
      </c>
    </row>
    <row r="311" s="2" customFormat="1" ht="16.5" customHeight="1">
      <c r="A311" s="38"/>
      <c r="B311" s="39"/>
      <c r="C311" s="282" t="s">
        <v>892</v>
      </c>
      <c r="D311" s="282" t="s">
        <v>223</v>
      </c>
      <c r="E311" s="283" t="s">
        <v>462</v>
      </c>
      <c r="F311" s="284" t="s">
        <v>463</v>
      </c>
      <c r="G311" s="285" t="s">
        <v>189</v>
      </c>
      <c r="H311" s="286">
        <v>92.561000000000007</v>
      </c>
      <c r="I311" s="287"/>
      <c r="J311" s="288">
        <f>ROUND(I311*H311,2)</f>
        <v>0</v>
      </c>
      <c r="K311" s="289"/>
      <c r="L311" s="290"/>
      <c r="M311" s="291" t="s">
        <v>1</v>
      </c>
      <c r="N311" s="292" t="s">
        <v>42</v>
      </c>
      <c r="O311" s="91"/>
      <c r="P311" s="255">
        <f>O311*H311</f>
        <v>0</v>
      </c>
      <c r="Q311" s="255">
        <v>0</v>
      </c>
      <c r="R311" s="255">
        <f>Q311*H311</f>
        <v>0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335</v>
      </c>
      <c r="AT311" s="257" t="s">
        <v>223</v>
      </c>
      <c r="AU311" s="257" t="s">
        <v>91</v>
      </c>
      <c r="AY311" s="17" t="s">
        <v>169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91</v>
      </c>
      <c r="BK311" s="258">
        <f>ROUND(I311*H311,2)</f>
        <v>0</v>
      </c>
      <c r="BL311" s="17" t="s">
        <v>256</v>
      </c>
      <c r="BM311" s="257" t="s">
        <v>893</v>
      </c>
    </row>
    <row r="312" s="13" customFormat="1">
      <c r="A312" s="13"/>
      <c r="B312" s="259"/>
      <c r="C312" s="260"/>
      <c r="D312" s="261" t="s">
        <v>178</v>
      </c>
      <c r="E312" s="260"/>
      <c r="F312" s="263" t="s">
        <v>894</v>
      </c>
      <c r="G312" s="260"/>
      <c r="H312" s="264">
        <v>92.561000000000007</v>
      </c>
      <c r="I312" s="265"/>
      <c r="J312" s="260"/>
      <c r="K312" s="260"/>
      <c r="L312" s="266"/>
      <c r="M312" s="267"/>
      <c r="N312" s="268"/>
      <c r="O312" s="268"/>
      <c r="P312" s="268"/>
      <c r="Q312" s="268"/>
      <c r="R312" s="268"/>
      <c r="S312" s="268"/>
      <c r="T312" s="26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0" t="s">
        <v>178</v>
      </c>
      <c r="AU312" s="270" t="s">
        <v>91</v>
      </c>
      <c r="AV312" s="13" t="s">
        <v>91</v>
      </c>
      <c r="AW312" s="13" t="s">
        <v>4</v>
      </c>
      <c r="AX312" s="13" t="s">
        <v>84</v>
      </c>
      <c r="AY312" s="270" t="s">
        <v>169</v>
      </c>
    </row>
    <row r="313" s="2" customFormat="1" ht="21.75" customHeight="1">
      <c r="A313" s="38"/>
      <c r="B313" s="39"/>
      <c r="C313" s="245" t="s">
        <v>895</v>
      </c>
      <c r="D313" s="245" t="s">
        <v>172</v>
      </c>
      <c r="E313" s="246" t="s">
        <v>748</v>
      </c>
      <c r="F313" s="247" t="s">
        <v>749</v>
      </c>
      <c r="G313" s="248" t="s">
        <v>189</v>
      </c>
      <c r="H313" s="249">
        <v>73.519999999999996</v>
      </c>
      <c r="I313" s="250"/>
      <c r="J313" s="251">
        <f>ROUND(I313*H313,2)</f>
        <v>0</v>
      </c>
      <c r="K313" s="252"/>
      <c r="L313" s="44"/>
      <c r="M313" s="253" t="s">
        <v>1</v>
      </c>
      <c r="N313" s="254" t="s">
        <v>42</v>
      </c>
      <c r="O313" s="91"/>
      <c r="P313" s="255">
        <f>O313*H313</f>
        <v>0</v>
      </c>
      <c r="Q313" s="255">
        <v>0.00020000000000000001</v>
      </c>
      <c r="R313" s="255">
        <f>Q313*H313</f>
        <v>0.014704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256</v>
      </c>
      <c r="AT313" s="257" t="s">
        <v>172</v>
      </c>
      <c r="AU313" s="257" t="s">
        <v>91</v>
      </c>
      <c r="AY313" s="17" t="s">
        <v>169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91</v>
      </c>
      <c r="BK313" s="258">
        <f>ROUND(I313*H313,2)</f>
        <v>0</v>
      </c>
      <c r="BL313" s="17" t="s">
        <v>256</v>
      </c>
      <c r="BM313" s="257" t="s">
        <v>896</v>
      </c>
    </row>
    <row r="314" s="15" customFormat="1">
      <c r="A314" s="15"/>
      <c r="B314" s="299"/>
      <c r="C314" s="300"/>
      <c r="D314" s="261" t="s">
        <v>178</v>
      </c>
      <c r="E314" s="301" t="s">
        <v>1</v>
      </c>
      <c r="F314" s="302" t="s">
        <v>751</v>
      </c>
      <c r="G314" s="300"/>
      <c r="H314" s="301" t="s">
        <v>1</v>
      </c>
      <c r="I314" s="303"/>
      <c r="J314" s="300"/>
      <c r="K314" s="300"/>
      <c r="L314" s="304"/>
      <c r="M314" s="305"/>
      <c r="N314" s="306"/>
      <c r="O314" s="306"/>
      <c r="P314" s="306"/>
      <c r="Q314" s="306"/>
      <c r="R314" s="306"/>
      <c r="S314" s="306"/>
      <c r="T314" s="30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308" t="s">
        <v>178</v>
      </c>
      <c r="AU314" s="308" t="s">
        <v>91</v>
      </c>
      <c r="AV314" s="15" t="s">
        <v>84</v>
      </c>
      <c r="AW314" s="15" t="s">
        <v>32</v>
      </c>
      <c r="AX314" s="15" t="s">
        <v>76</v>
      </c>
      <c r="AY314" s="308" t="s">
        <v>169</v>
      </c>
    </row>
    <row r="315" s="13" customFormat="1">
      <c r="A315" s="13"/>
      <c r="B315" s="259"/>
      <c r="C315" s="260"/>
      <c r="D315" s="261" t="s">
        <v>178</v>
      </c>
      <c r="E315" s="262" t="s">
        <v>513</v>
      </c>
      <c r="F315" s="263" t="s">
        <v>752</v>
      </c>
      <c r="G315" s="260"/>
      <c r="H315" s="264">
        <v>73.519999999999996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178</v>
      </c>
      <c r="AU315" s="270" t="s">
        <v>91</v>
      </c>
      <c r="AV315" s="13" t="s">
        <v>91</v>
      </c>
      <c r="AW315" s="13" t="s">
        <v>32</v>
      </c>
      <c r="AX315" s="13" t="s">
        <v>84</v>
      </c>
      <c r="AY315" s="270" t="s">
        <v>169</v>
      </c>
    </row>
    <row r="316" s="2" customFormat="1" ht="21.75" customHeight="1">
      <c r="A316" s="38"/>
      <c r="B316" s="39"/>
      <c r="C316" s="245" t="s">
        <v>897</v>
      </c>
      <c r="D316" s="245" t="s">
        <v>172</v>
      </c>
      <c r="E316" s="246" t="s">
        <v>754</v>
      </c>
      <c r="F316" s="247" t="s">
        <v>755</v>
      </c>
      <c r="G316" s="248" t="s">
        <v>189</v>
      </c>
      <c r="H316" s="249">
        <v>85.519999999999996</v>
      </c>
      <c r="I316" s="250"/>
      <c r="J316" s="251">
        <f>ROUND(I316*H316,2)</f>
        <v>0</v>
      </c>
      <c r="K316" s="252"/>
      <c r="L316" s="44"/>
      <c r="M316" s="253" t="s">
        <v>1</v>
      </c>
      <c r="N316" s="254" t="s">
        <v>42</v>
      </c>
      <c r="O316" s="91"/>
      <c r="P316" s="255">
        <f>O316*H316</f>
        <v>0</v>
      </c>
      <c r="Q316" s="255">
        <v>0.00029</v>
      </c>
      <c r="R316" s="255">
        <f>Q316*H316</f>
        <v>0.024800799999999998</v>
      </c>
      <c r="S316" s="255">
        <v>0</v>
      </c>
      <c r="T316" s="25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57" t="s">
        <v>256</v>
      </c>
      <c r="AT316" s="257" t="s">
        <v>172</v>
      </c>
      <c r="AU316" s="257" t="s">
        <v>91</v>
      </c>
      <c r="AY316" s="17" t="s">
        <v>169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7" t="s">
        <v>91</v>
      </c>
      <c r="BK316" s="258">
        <f>ROUND(I316*H316,2)</f>
        <v>0</v>
      </c>
      <c r="BL316" s="17" t="s">
        <v>256</v>
      </c>
      <c r="BM316" s="257" t="s">
        <v>898</v>
      </c>
    </row>
    <row r="317" s="13" customFormat="1">
      <c r="A317" s="13"/>
      <c r="B317" s="259"/>
      <c r="C317" s="260"/>
      <c r="D317" s="261" t="s">
        <v>178</v>
      </c>
      <c r="E317" s="262" t="s">
        <v>1</v>
      </c>
      <c r="F317" s="263" t="s">
        <v>757</v>
      </c>
      <c r="G317" s="260"/>
      <c r="H317" s="264">
        <v>85.519999999999996</v>
      </c>
      <c r="I317" s="265"/>
      <c r="J317" s="260"/>
      <c r="K317" s="260"/>
      <c r="L317" s="266"/>
      <c r="M317" s="267"/>
      <c r="N317" s="268"/>
      <c r="O317" s="268"/>
      <c r="P317" s="268"/>
      <c r="Q317" s="268"/>
      <c r="R317" s="268"/>
      <c r="S317" s="268"/>
      <c r="T317" s="26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178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169</v>
      </c>
    </row>
    <row r="318" s="2" customFormat="1" ht="21.75" customHeight="1">
      <c r="A318" s="38"/>
      <c r="B318" s="39"/>
      <c r="C318" s="245" t="s">
        <v>899</v>
      </c>
      <c r="D318" s="245" t="s">
        <v>172</v>
      </c>
      <c r="E318" s="246" t="s">
        <v>759</v>
      </c>
      <c r="F318" s="247" t="s">
        <v>760</v>
      </c>
      <c r="G318" s="248" t="s">
        <v>175</v>
      </c>
      <c r="H318" s="249">
        <v>26.135000000000002</v>
      </c>
      <c r="I318" s="250"/>
      <c r="J318" s="251">
        <f>ROUND(I318*H318,2)</f>
        <v>0</v>
      </c>
      <c r="K318" s="252"/>
      <c r="L318" s="44"/>
      <c r="M318" s="253" t="s">
        <v>1</v>
      </c>
      <c r="N318" s="254" t="s">
        <v>42</v>
      </c>
      <c r="O318" s="91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256</v>
      </c>
      <c r="AT318" s="257" t="s">
        <v>172</v>
      </c>
      <c r="AU318" s="257" t="s">
        <v>91</v>
      </c>
      <c r="AY318" s="17" t="s">
        <v>169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7" t="s">
        <v>91</v>
      </c>
      <c r="BK318" s="258">
        <f>ROUND(I318*H318,2)</f>
        <v>0</v>
      </c>
      <c r="BL318" s="17" t="s">
        <v>256</v>
      </c>
      <c r="BM318" s="257" t="s">
        <v>900</v>
      </c>
    </row>
    <row r="319" s="13" customFormat="1">
      <c r="A319" s="13"/>
      <c r="B319" s="259"/>
      <c r="C319" s="260"/>
      <c r="D319" s="261" t="s">
        <v>178</v>
      </c>
      <c r="E319" s="262" t="s">
        <v>1</v>
      </c>
      <c r="F319" s="263" t="s">
        <v>901</v>
      </c>
      <c r="G319" s="260"/>
      <c r="H319" s="264">
        <v>26.135000000000002</v>
      </c>
      <c r="I319" s="265"/>
      <c r="J319" s="260"/>
      <c r="K319" s="260"/>
      <c r="L319" s="266"/>
      <c r="M319" s="267"/>
      <c r="N319" s="268"/>
      <c r="O319" s="268"/>
      <c r="P319" s="268"/>
      <c r="Q319" s="268"/>
      <c r="R319" s="268"/>
      <c r="S319" s="268"/>
      <c r="T319" s="26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0" t="s">
        <v>178</v>
      </c>
      <c r="AU319" s="270" t="s">
        <v>91</v>
      </c>
      <c r="AV319" s="13" t="s">
        <v>91</v>
      </c>
      <c r="AW319" s="13" t="s">
        <v>32</v>
      </c>
      <c r="AX319" s="13" t="s">
        <v>84</v>
      </c>
      <c r="AY319" s="270" t="s">
        <v>169</v>
      </c>
    </row>
    <row r="320" s="2" customFormat="1" ht="16.5" customHeight="1">
      <c r="A320" s="38"/>
      <c r="B320" s="39"/>
      <c r="C320" s="245" t="s">
        <v>902</v>
      </c>
      <c r="D320" s="245" t="s">
        <v>172</v>
      </c>
      <c r="E320" s="246" t="s">
        <v>764</v>
      </c>
      <c r="F320" s="247" t="s">
        <v>765</v>
      </c>
      <c r="G320" s="248" t="s">
        <v>189</v>
      </c>
      <c r="H320" s="249">
        <v>40.453000000000003</v>
      </c>
      <c r="I320" s="250"/>
      <c r="J320" s="251">
        <f>ROUND(I320*H320,2)</f>
        <v>0</v>
      </c>
      <c r="K320" s="252"/>
      <c r="L320" s="44"/>
      <c r="M320" s="253" t="s">
        <v>1</v>
      </c>
      <c r="N320" s="254" t="s">
        <v>42</v>
      </c>
      <c r="O320" s="91"/>
      <c r="P320" s="255">
        <f>O320*H320</f>
        <v>0</v>
      </c>
      <c r="Q320" s="255">
        <v>0.0087500000000000008</v>
      </c>
      <c r="R320" s="255">
        <f>Q320*H320</f>
        <v>0.35396375000000008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256</v>
      </c>
      <c r="AT320" s="257" t="s">
        <v>172</v>
      </c>
      <c r="AU320" s="257" t="s">
        <v>91</v>
      </c>
      <c r="AY320" s="17" t="s">
        <v>169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91</v>
      </c>
      <c r="BK320" s="258">
        <f>ROUND(I320*H320,2)</f>
        <v>0</v>
      </c>
      <c r="BL320" s="17" t="s">
        <v>256</v>
      </c>
      <c r="BM320" s="257" t="s">
        <v>903</v>
      </c>
    </row>
    <row r="321" s="13" customFormat="1">
      <c r="A321" s="13"/>
      <c r="B321" s="259"/>
      <c r="C321" s="260"/>
      <c r="D321" s="261" t="s">
        <v>178</v>
      </c>
      <c r="E321" s="262" t="s">
        <v>1</v>
      </c>
      <c r="F321" s="263" t="s">
        <v>483</v>
      </c>
      <c r="G321" s="260"/>
      <c r="H321" s="264">
        <v>40.453000000000003</v>
      </c>
      <c r="I321" s="265"/>
      <c r="J321" s="260"/>
      <c r="K321" s="260"/>
      <c r="L321" s="266"/>
      <c r="M321" s="309"/>
      <c r="N321" s="310"/>
      <c r="O321" s="310"/>
      <c r="P321" s="310"/>
      <c r="Q321" s="310"/>
      <c r="R321" s="310"/>
      <c r="S321" s="310"/>
      <c r="T321" s="31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0" t="s">
        <v>178</v>
      </c>
      <c r="AU321" s="270" t="s">
        <v>91</v>
      </c>
      <c r="AV321" s="13" t="s">
        <v>91</v>
      </c>
      <c r="AW321" s="13" t="s">
        <v>32</v>
      </c>
      <c r="AX321" s="13" t="s">
        <v>84</v>
      </c>
      <c r="AY321" s="270" t="s">
        <v>169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193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ks++HO8xVtd4seo2PJsY+vRwC0LPi6FHyXLl60pzjLusrHswhdS2JVhG7fCpAsB0ZCmyW9QlkUJYPGZSPy8o1w==" hashValue="GG8jyOi5LUzAC0hcdsBQvVURkeY6Cr6Xx10OalB3d8RQy2Wh9EDZU6OyQZQP8nyUA3rsZmRGnP9j8ovUapYc1w==" algorithmName="SHA-512" password="CC35"/>
  <autoFilter ref="C135:K3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47" t="s">
        <v>480</v>
      </c>
      <c r="BA2" s="147" t="s">
        <v>480</v>
      </c>
      <c r="BB2" s="147" t="s">
        <v>1</v>
      </c>
      <c r="BC2" s="147" t="s">
        <v>904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481</v>
      </c>
      <c r="BA3" s="147" t="s">
        <v>481</v>
      </c>
      <c r="BB3" s="147" t="s">
        <v>1</v>
      </c>
      <c r="BC3" s="147" t="s">
        <v>905</v>
      </c>
      <c r="BD3" s="147" t="s">
        <v>91</v>
      </c>
    </row>
    <row r="4" hidden="1" s="1" customFormat="1" ht="24.96" customHeight="1">
      <c r="B4" s="20"/>
      <c r="D4" s="151" t="s">
        <v>106</v>
      </c>
      <c r="I4" s="146"/>
      <c r="L4" s="20"/>
      <c r="M4" s="152" t="s">
        <v>10</v>
      </c>
      <c r="AT4" s="17" t="s">
        <v>4</v>
      </c>
      <c r="AZ4" s="147" t="s">
        <v>483</v>
      </c>
      <c r="BA4" s="147" t="s">
        <v>483</v>
      </c>
      <c r="BB4" s="147" t="s">
        <v>1</v>
      </c>
      <c r="BC4" s="147" t="s">
        <v>906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485</v>
      </c>
      <c r="BA5" s="147" t="s">
        <v>485</v>
      </c>
      <c r="BB5" s="147" t="s">
        <v>1</v>
      </c>
      <c r="BC5" s="147" t="s">
        <v>907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487</v>
      </c>
      <c r="BA6" s="147" t="s">
        <v>487</v>
      </c>
      <c r="BB6" s="147" t="s">
        <v>1</v>
      </c>
      <c r="BC6" s="147" t="s">
        <v>905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D</v>
      </c>
      <c r="F7" s="153"/>
      <c r="G7" s="153"/>
      <c r="H7" s="153"/>
      <c r="I7" s="146"/>
      <c r="L7" s="20"/>
      <c r="AZ7" s="147" t="s">
        <v>488</v>
      </c>
      <c r="BA7" s="147" t="s">
        <v>488</v>
      </c>
      <c r="BB7" s="147" t="s">
        <v>1</v>
      </c>
      <c r="BC7" s="147" t="s">
        <v>908</v>
      </c>
      <c r="BD7" s="147" t="s">
        <v>91</v>
      </c>
    </row>
    <row r="8" hidden="1" s="1" customFormat="1" ht="12" customHeight="1">
      <c r="B8" s="20"/>
      <c r="D8" s="153" t="s">
        <v>118</v>
      </c>
      <c r="I8" s="146"/>
      <c r="L8" s="20"/>
      <c r="AZ8" s="147" t="s">
        <v>490</v>
      </c>
      <c r="BA8" s="147" t="s">
        <v>490</v>
      </c>
      <c r="BB8" s="147" t="s">
        <v>1</v>
      </c>
      <c r="BC8" s="147" t="s">
        <v>91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491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492</v>
      </c>
      <c r="BA9" s="147" t="s">
        <v>492</v>
      </c>
      <c r="BB9" s="147" t="s">
        <v>1</v>
      </c>
      <c r="BC9" s="147" t="s">
        <v>222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493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201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909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496</v>
      </c>
      <c r="BA11" s="147" t="s">
        <v>496</v>
      </c>
      <c r="BB11" s="147" t="s">
        <v>1</v>
      </c>
      <c r="BC11" s="147" t="s">
        <v>772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498</v>
      </c>
      <c r="BA12" s="147" t="s">
        <v>499</v>
      </c>
      <c r="BB12" s="147" t="s">
        <v>1</v>
      </c>
      <c r="BC12" s="147" t="s">
        <v>773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134</v>
      </c>
      <c r="BA13" s="147" t="s">
        <v>134</v>
      </c>
      <c r="BB13" s="147" t="s">
        <v>1</v>
      </c>
      <c r="BC13" s="147" t="s">
        <v>501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4. 5. 2021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775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504</v>
      </c>
      <c r="BA15" s="147" t="s">
        <v>504</v>
      </c>
      <c r="BB15" s="147" t="s">
        <v>1</v>
      </c>
      <c r="BC15" s="147" t="s">
        <v>505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506</v>
      </c>
      <c r="BA16" s="147" t="s">
        <v>507</v>
      </c>
      <c r="BB16" s="147" t="s">
        <v>1</v>
      </c>
      <c r="BC16" s="147" t="s">
        <v>508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509</v>
      </c>
      <c r="BA17" s="147" t="s">
        <v>510</v>
      </c>
      <c r="BB17" s="147" t="s">
        <v>1</v>
      </c>
      <c r="BC17" s="147" t="s">
        <v>7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511</v>
      </c>
      <c r="BA18" s="147" t="s">
        <v>512</v>
      </c>
      <c r="BB18" s="147" t="s">
        <v>1</v>
      </c>
      <c r="BC18" s="147" t="s">
        <v>234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513</v>
      </c>
      <c r="BA19" s="147" t="s">
        <v>514</v>
      </c>
      <c r="BB19" s="147" t="s">
        <v>1</v>
      </c>
      <c r="BC19" s="147" t="s">
        <v>910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ROUND((SUM(BE136:BE323)),  2)</f>
        <v>0</v>
      </c>
      <c r="G35" s="38"/>
      <c r="H35" s="38"/>
      <c r="I35" s="172">
        <v>0.20999999999999999</v>
      </c>
      <c r="J35" s="171">
        <f>ROUND(((SUM(BE136:BE323))*I35),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ROUND((SUM(BF136:BF323)),  2)</f>
        <v>0</v>
      </c>
      <c r="G36" s="38"/>
      <c r="H36" s="38"/>
      <c r="I36" s="172">
        <v>0.14999999999999999</v>
      </c>
      <c r="J36" s="171">
        <f>ROUND(((SUM(BF136:BF323))*I36),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ROUND((SUM(BG136:BG323)),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ROUND((SUM(BH136:BH323)),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ROUND((SUM(BI136:BI323)),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D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491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493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č.p.213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4. 5. 2021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Milín, 11.května 7, 262 31 Milín</v>
      </c>
      <c r="G93" s="40"/>
      <c r="H93" s="40"/>
      <c r="I93" s="157" t="s">
        <v>30</v>
      </c>
      <c r="J93" s="36" t="str">
        <f>E23</f>
        <v>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137</v>
      </c>
      <c r="D96" s="199"/>
      <c r="E96" s="199"/>
      <c r="F96" s="199"/>
      <c r="G96" s="199"/>
      <c r="H96" s="199"/>
      <c r="I96" s="200"/>
      <c r="J96" s="201" t="s">
        <v>138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139</v>
      </c>
      <c r="D98" s="40"/>
      <c r="E98" s="40"/>
      <c r="F98" s="40"/>
      <c r="G98" s="40"/>
      <c r="H98" s="40"/>
      <c r="I98" s="155"/>
      <c r="J98" s="110">
        <f>J136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203"/>
      <c r="C99" s="204"/>
      <c r="D99" s="205" t="s">
        <v>141</v>
      </c>
      <c r="E99" s="206"/>
      <c r="F99" s="206"/>
      <c r="G99" s="206"/>
      <c r="H99" s="206"/>
      <c r="I99" s="207"/>
      <c r="J99" s="208">
        <f>J137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142</v>
      </c>
      <c r="E100" s="212"/>
      <c r="F100" s="212"/>
      <c r="G100" s="212"/>
      <c r="H100" s="212"/>
      <c r="I100" s="213"/>
      <c r="J100" s="214">
        <f>J138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143</v>
      </c>
      <c r="E101" s="212"/>
      <c r="F101" s="212"/>
      <c r="G101" s="212"/>
      <c r="H101" s="212"/>
      <c r="I101" s="213"/>
      <c r="J101" s="214">
        <f>J143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144</v>
      </c>
      <c r="E102" s="212"/>
      <c r="F102" s="212"/>
      <c r="G102" s="212"/>
      <c r="H102" s="212"/>
      <c r="I102" s="213"/>
      <c r="J102" s="214">
        <f>J170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145</v>
      </c>
      <c r="E103" s="212"/>
      <c r="F103" s="212"/>
      <c r="G103" s="212"/>
      <c r="H103" s="212"/>
      <c r="I103" s="213"/>
      <c r="J103" s="214">
        <f>J189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146</v>
      </c>
      <c r="E104" s="212"/>
      <c r="F104" s="212"/>
      <c r="G104" s="212"/>
      <c r="H104" s="212"/>
      <c r="I104" s="213"/>
      <c r="J104" s="214">
        <f>J195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147</v>
      </c>
      <c r="E105" s="206"/>
      <c r="F105" s="206"/>
      <c r="G105" s="206"/>
      <c r="H105" s="206"/>
      <c r="I105" s="207"/>
      <c r="J105" s="208">
        <f>J197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778</v>
      </c>
      <c r="E106" s="212"/>
      <c r="F106" s="212"/>
      <c r="G106" s="212"/>
      <c r="H106" s="212"/>
      <c r="I106" s="213"/>
      <c r="J106" s="214">
        <f>J198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516</v>
      </c>
      <c r="E107" s="212"/>
      <c r="F107" s="212"/>
      <c r="G107" s="212"/>
      <c r="H107" s="212"/>
      <c r="I107" s="213"/>
      <c r="J107" s="214">
        <f>J201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149</v>
      </c>
      <c r="E108" s="212"/>
      <c r="F108" s="212"/>
      <c r="G108" s="212"/>
      <c r="H108" s="212"/>
      <c r="I108" s="213"/>
      <c r="J108" s="214">
        <f>J213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517</v>
      </c>
      <c r="E109" s="212"/>
      <c r="F109" s="212"/>
      <c r="G109" s="212"/>
      <c r="H109" s="212"/>
      <c r="I109" s="213"/>
      <c r="J109" s="214">
        <f>J228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518</v>
      </c>
      <c r="E110" s="212"/>
      <c r="F110" s="212"/>
      <c r="G110" s="212"/>
      <c r="H110" s="212"/>
      <c r="I110" s="213"/>
      <c r="J110" s="214">
        <f>J232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519</v>
      </c>
      <c r="E111" s="212"/>
      <c r="F111" s="212"/>
      <c r="G111" s="212"/>
      <c r="H111" s="212"/>
      <c r="I111" s="213"/>
      <c r="J111" s="214">
        <f>J251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520</v>
      </c>
      <c r="E112" s="212"/>
      <c r="F112" s="212"/>
      <c r="G112" s="212"/>
      <c r="H112" s="212"/>
      <c r="I112" s="213"/>
      <c r="J112" s="214">
        <f>J254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150</v>
      </c>
      <c r="E113" s="212"/>
      <c r="F113" s="212"/>
      <c r="G113" s="212"/>
      <c r="H113" s="212"/>
      <c r="I113" s="213"/>
      <c r="J113" s="214">
        <f>J259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3"/>
      <c r="D114" s="211" t="s">
        <v>151</v>
      </c>
      <c r="E114" s="212"/>
      <c r="F114" s="212"/>
      <c r="G114" s="212"/>
      <c r="H114" s="212"/>
      <c r="I114" s="213"/>
      <c r="J114" s="214">
        <f>J308</f>
        <v>0</v>
      </c>
      <c r="K114" s="133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155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193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196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154</v>
      </c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97" t="str">
        <f>E7</f>
        <v>Stavební úpravy BD Milín - Rekonstrukce chodeb a suterénu blok D</v>
      </c>
      <c r="F124" s="32"/>
      <c r="G124" s="32"/>
      <c r="H124" s="32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" customFormat="1" ht="12" customHeight="1">
      <c r="B125" s="21"/>
      <c r="C125" s="32" t="s">
        <v>118</v>
      </c>
      <c r="D125" s="22"/>
      <c r="E125" s="22"/>
      <c r="F125" s="22"/>
      <c r="G125" s="22"/>
      <c r="H125" s="22"/>
      <c r="I125" s="146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197" t="s">
        <v>491</v>
      </c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493</v>
      </c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E11</f>
        <v>03 - č.p.213</v>
      </c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55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F14</f>
        <v>Milín</v>
      </c>
      <c r="G130" s="40"/>
      <c r="H130" s="40"/>
      <c r="I130" s="157" t="s">
        <v>22</v>
      </c>
      <c r="J130" s="79" t="str">
        <f>IF(J14="","",J14)</f>
        <v>4. 5. 2021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155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E17</f>
        <v>Obec Milín, 11.května 7, 262 31 Milín</v>
      </c>
      <c r="G132" s="40"/>
      <c r="H132" s="40"/>
      <c r="I132" s="157" t="s">
        <v>30</v>
      </c>
      <c r="J132" s="36" t="str">
        <f>E23</f>
        <v>Ing. Jan Hašek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IF(E20="","",E20)</f>
        <v>Vyplň údaj</v>
      </c>
      <c r="G133" s="40"/>
      <c r="H133" s="40"/>
      <c r="I133" s="157" t="s">
        <v>33</v>
      </c>
      <c r="J133" s="36" t="str">
        <f>E26</f>
        <v>Ing. Jitka Dupalová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155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216"/>
      <c r="B135" s="217"/>
      <c r="C135" s="218" t="s">
        <v>155</v>
      </c>
      <c r="D135" s="219" t="s">
        <v>61</v>
      </c>
      <c r="E135" s="219" t="s">
        <v>57</v>
      </c>
      <c r="F135" s="219" t="s">
        <v>58</v>
      </c>
      <c r="G135" s="219" t="s">
        <v>156</v>
      </c>
      <c r="H135" s="219" t="s">
        <v>157</v>
      </c>
      <c r="I135" s="220" t="s">
        <v>158</v>
      </c>
      <c r="J135" s="221" t="s">
        <v>138</v>
      </c>
      <c r="K135" s="222" t="s">
        <v>159</v>
      </c>
      <c r="L135" s="223"/>
      <c r="M135" s="100" t="s">
        <v>1</v>
      </c>
      <c r="N135" s="101" t="s">
        <v>40</v>
      </c>
      <c r="O135" s="101" t="s">
        <v>160</v>
      </c>
      <c r="P135" s="101" t="s">
        <v>161</v>
      </c>
      <c r="Q135" s="101" t="s">
        <v>162</v>
      </c>
      <c r="R135" s="101" t="s">
        <v>163</v>
      </c>
      <c r="S135" s="101" t="s">
        <v>164</v>
      </c>
      <c r="T135" s="102" t="s">
        <v>165</v>
      </c>
      <c r="U135" s="216"/>
      <c r="V135" s="216"/>
      <c r="W135" s="216"/>
      <c r="X135" s="216"/>
      <c r="Y135" s="216"/>
      <c r="Z135" s="216"/>
      <c r="AA135" s="216"/>
      <c r="AB135" s="216"/>
      <c r="AC135" s="216"/>
      <c r="AD135" s="216"/>
      <c r="AE135" s="216"/>
    </row>
    <row r="136" s="2" customFormat="1" ht="22.8" customHeight="1">
      <c r="A136" s="38"/>
      <c r="B136" s="39"/>
      <c r="C136" s="107" t="s">
        <v>166</v>
      </c>
      <c r="D136" s="40"/>
      <c r="E136" s="40"/>
      <c r="F136" s="40"/>
      <c r="G136" s="40"/>
      <c r="H136" s="40"/>
      <c r="I136" s="155"/>
      <c r="J136" s="224">
        <f>BK136</f>
        <v>0</v>
      </c>
      <c r="K136" s="40"/>
      <c r="L136" s="44"/>
      <c r="M136" s="103"/>
      <c r="N136" s="225"/>
      <c r="O136" s="104"/>
      <c r="P136" s="226">
        <f>P137+P197</f>
        <v>0</v>
      </c>
      <c r="Q136" s="104"/>
      <c r="R136" s="226">
        <f>R137+R197</f>
        <v>2.8369221099999997</v>
      </c>
      <c r="S136" s="104"/>
      <c r="T136" s="227">
        <f>T137+T197</f>
        <v>1.09759395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140</v>
      </c>
      <c r="BK136" s="228">
        <f>BK137+BK197</f>
        <v>0</v>
      </c>
    </row>
    <row r="137" s="12" customFormat="1" ht="25.92" customHeight="1">
      <c r="A137" s="12"/>
      <c r="B137" s="229"/>
      <c r="C137" s="230"/>
      <c r="D137" s="231" t="s">
        <v>75</v>
      </c>
      <c r="E137" s="232" t="s">
        <v>167</v>
      </c>
      <c r="F137" s="232" t="s">
        <v>168</v>
      </c>
      <c r="G137" s="230"/>
      <c r="H137" s="230"/>
      <c r="I137" s="233"/>
      <c r="J137" s="234">
        <f>BK137</f>
        <v>0</v>
      </c>
      <c r="K137" s="230"/>
      <c r="L137" s="235"/>
      <c r="M137" s="236"/>
      <c r="N137" s="237"/>
      <c r="O137" s="237"/>
      <c r="P137" s="238">
        <f>P138+P143+P170+P189+P195</f>
        <v>0</v>
      </c>
      <c r="Q137" s="237"/>
      <c r="R137" s="238">
        <f>R138+R143+R170+R189+R195</f>
        <v>1.5100466499999998</v>
      </c>
      <c r="S137" s="237"/>
      <c r="T137" s="239">
        <f>T138+T143+T170+T189+T195</f>
        <v>0.72959999999999992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76</v>
      </c>
      <c r="AY137" s="240" t="s">
        <v>169</v>
      </c>
      <c r="BK137" s="242">
        <f>BK138+BK143+BK170+BK189+BK195</f>
        <v>0</v>
      </c>
    </row>
    <row r="138" s="12" customFormat="1" ht="22.8" customHeight="1">
      <c r="A138" s="12"/>
      <c r="B138" s="229"/>
      <c r="C138" s="230"/>
      <c r="D138" s="231" t="s">
        <v>75</v>
      </c>
      <c r="E138" s="243" t="s">
        <v>170</v>
      </c>
      <c r="F138" s="243" t="s">
        <v>171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SUM(P139:P142)</f>
        <v>0</v>
      </c>
      <c r="Q138" s="237"/>
      <c r="R138" s="238">
        <f>SUM(R139:R142)</f>
        <v>0.25625999999999999</v>
      </c>
      <c r="S138" s="237"/>
      <c r="T138" s="23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84</v>
      </c>
      <c r="AT138" s="241" t="s">
        <v>75</v>
      </c>
      <c r="AU138" s="241" t="s">
        <v>84</v>
      </c>
      <c r="AY138" s="240" t="s">
        <v>169</v>
      </c>
      <c r="BK138" s="242">
        <f>SUM(BK139:BK142)</f>
        <v>0</v>
      </c>
    </row>
    <row r="139" s="2" customFormat="1" ht="21.75" customHeight="1">
      <c r="A139" s="38"/>
      <c r="B139" s="39"/>
      <c r="C139" s="245" t="s">
        <v>84</v>
      </c>
      <c r="D139" s="245" t="s">
        <v>172</v>
      </c>
      <c r="E139" s="246" t="s">
        <v>521</v>
      </c>
      <c r="F139" s="247" t="s">
        <v>522</v>
      </c>
      <c r="G139" s="248" t="s">
        <v>189</v>
      </c>
      <c r="H139" s="249">
        <v>2</v>
      </c>
      <c r="I139" s="250"/>
      <c r="J139" s="251">
        <f>ROUND(I139*H139,2)</f>
        <v>0</v>
      </c>
      <c r="K139" s="252"/>
      <c r="L139" s="44"/>
      <c r="M139" s="253" t="s">
        <v>1</v>
      </c>
      <c r="N139" s="254" t="s">
        <v>42</v>
      </c>
      <c r="O139" s="91"/>
      <c r="P139" s="255">
        <f>O139*H139</f>
        <v>0</v>
      </c>
      <c r="Q139" s="255">
        <v>0.12812999999999999</v>
      </c>
      <c r="R139" s="255">
        <f>Q139*H139</f>
        <v>0.25625999999999999</v>
      </c>
      <c r="S139" s="255">
        <v>0</v>
      </c>
      <c r="T139" s="25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57" t="s">
        <v>176</v>
      </c>
      <c r="AT139" s="257" t="s">
        <v>172</v>
      </c>
      <c r="AU139" s="257" t="s">
        <v>91</v>
      </c>
      <c r="AY139" s="17" t="s">
        <v>169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7" t="s">
        <v>91</v>
      </c>
      <c r="BK139" s="258">
        <f>ROUND(I139*H139,2)</f>
        <v>0</v>
      </c>
      <c r="BL139" s="17" t="s">
        <v>176</v>
      </c>
      <c r="BM139" s="257" t="s">
        <v>911</v>
      </c>
    </row>
    <row r="140" s="13" customFormat="1">
      <c r="A140" s="13"/>
      <c r="B140" s="259"/>
      <c r="C140" s="260"/>
      <c r="D140" s="261" t="s">
        <v>178</v>
      </c>
      <c r="E140" s="262" t="s">
        <v>1</v>
      </c>
      <c r="F140" s="263" t="s">
        <v>524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178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169</v>
      </c>
    </row>
    <row r="141" s="13" customFormat="1">
      <c r="A141" s="13"/>
      <c r="B141" s="259"/>
      <c r="C141" s="260"/>
      <c r="D141" s="261" t="s">
        <v>178</v>
      </c>
      <c r="E141" s="262" t="s">
        <v>1</v>
      </c>
      <c r="F141" s="263" t="s">
        <v>525</v>
      </c>
      <c r="G141" s="260"/>
      <c r="H141" s="264">
        <v>1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178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169</v>
      </c>
    </row>
    <row r="142" s="14" customFormat="1">
      <c r="A142" s="14"/>
      <c r="B142" s="271"/>
      <c r="C142" s="272"/>
      <c r="D142" s="261" t="s">
        <v>178</v>
      </c>
      <c r="E142" s="273" t="s">
        <v>1</v>
      </c>
      <c r="F142" s="274" t="s">
        <v>186</v>
      </c>
      <c r="G142" s="272"/>
      <c r="H142" s="275">
        <v>2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178</v>
      </c>
      <c r="AU142" s="281" t="s">
        <v>91</v>
      </c>
      <c r="AV142" s="14" t="s">
        <v>176</v>
      </c>
      <c r="AW142" s="14" t="s">
        <v>32</v>
      </c>
      <c r="AX142" s="14" t="s">
        <v>84</v>
      </c>
      <c r="AY142" s="281" t="s">
        <v>169</v>
      </c>
    </row>
    <row r="143" s="12" customFormat="1" ht="22.8" customHeight="1">
      <c r="A143" s="12"/>
      <c r="B143" s="229"/>
      <c r="C143" s="230"/>
      <c r="D143" s="231" t="s">
        <v>75</v>
      </c>
      <c r="E143" s="243" t="s">
        <v>201</v>
      </c>
      <c r="F143" s="243" t="s">
        <v>206</v>
      </c>
      <c r="G143" s="230"/>
      <c r="H143" s="230"/>
      <c r="I143" s="233"/>
      <c r="J143" s="244">
        <f>BK143</f>
        <v>0</v>
      </c>
      <c r="K143" s="230"/>
      <c r="L143" s="235"/>
      <c r="M143" s="236"/>
      <c r="N143" s="237"/>
      <c r="O143" s="237"/>
      <c r="P143" s="238">
        <f>SUM(P144:P169)</f>
        <v>0</v>
      </c>
      <c r="Q143" s="237"/>
      <c r="R143" s="238">
        <f>SUM(R144:R169)</f>
        <v>1.1957722</v>
      </c>
      <c r="S143" s="237"/>
      <c r="T143" s="239">
        <f>SUM(T144:T169)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40" t="s">
        <v>84</v>
      </c>
      <c r="AT143" s="241" t="s">
        <v>75</v>
      </c>
      <c r="AU143" s="241" t="s">
        <v>84</v>
      </c>
      <c r="AY143" s="240" t="s">
        <v>169</v>
      </c>
      <c r="BK143" s="242">
        <f>SUM(BK144:BK169)</f>
        <v>0</v>
      </c>
    </row>
    <row r="144" s="2" customFormat="1" ht="21.75" customHeight="1">
      <c r="A144" s="38"/>
      <c r="B144" s="39"/>
      <c r="C144" s="245" t="s">
        <v>91</v>
      </c>
      <c r="D144" s="245" t="s">
        <v>172</v>
      </c>
      <c r="E144" s="246" t="s">
        <v>526</v>
      </c>
      <c r="F144" s="247" t="s">
        <v>527</v>
      </c>
      <c r="G144" s="248" t="s">
        <v>189</v>
      </c>
      <c r="H144" s="249">
        <v>29.77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42</v>
      </c>
      <c r="O144" s="91"/>
      <c r="P144" s="255">
        <f>O144*H144</f>
        <v>0</v>
      </c>
      <c r="Q144" s="255">
        <v>0.0030000000000000001</v>
      </c>
      <c r="R144" s="255">
        <f>Q144*H144</f>
        <v>0.08931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176</v>
      </c>
      <c r="AT144" s="257" t="s">
        <v>172</v>
      </c>
      <c r="AU144" s="257" t="s">
        <v>91</v>
      </c>
      <c r="AY144" s="17" t="s">
        <v>169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91</v>
      </c>
      <c r="BK144" s="258">
        <f>ROUND(I144*H144,2)</f>
        <v>0</v>
      </c>
      <c r="BL144" s="17" t="s">
        <v>176</v>
      </c>
      <c r="BM144" s="257" t="s">
        <v>912</v>
      </c>
    </row>
    <row r="145" s="13" customFormat="1">
      <c r="A145" s="13"/>
      <c r="B145" s="259"/>
      <c r="C145" s="260"/>
      <c r="D145" s="261" t="s">
        <v>178</v>
      </c>
      <c r="E145" s="262" t="s">
        <v>480</v>
      </c>
      <c r="F145" s="263" t="s">
        <v>913</v>
      </c>
      <c r="G145" s="260"/>
      <c r="H145" s="264">
        <v>29.77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178</v>
      </c>
      <c r="AU145" s="270" t="s">
        <v>91</v>
      </c>
      <c r="AV145" s="13" t="s">
        <v>91</v>
      </c>
      <c r="AW145" s="13" t="s">
        <v>32</v>
      </c>
      <c r="AX145" s="13" t="s">
        <v>76</v>
      </c>
      <c r="AY145" s="270" t="s">
        <v>169</v>
      </c>
    </row>
    <row r="146" s="13" customFormat="1">
      <c r="A146" s="13"/>
      <c r="B146" s="259"/>
      <c r="C146" s="260"/>
      <c r="D146" s="261" t="s">
        <v>178</v>
      </c>
      <c r="E146" s="262" t="s">
        <v>1</v>
      </c>
      <c r="F146" s="263" t="s">
        <v>480</v>
      </c>
      <c r="G146" s="260"/>
      <c r="H146" s="264">
        <v>29.77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178</v>
      </c>
      <c r="AU146" s="270" t="s">
        <v>91</v>
      </c>
      <c r="AV146" s="13" t="s">
        <v>91</v>
      </c>
      <c r="AW146" s="13" t="s">
        <v>32</v>
      </c>
      <c r="AX146" s="13" t="s">
        <v>84</v>
      </c>
      <c r="AY146" s="270" t="s">
        <v>169</v>
      </c>
    </row>
    <row r="147" s="2" customFormat="1" ht="21.75" customHeight="1">
      <c r="A147" s="38"/>
      <c r="B147" s="39"/>
      <c r="C147" s="245" t="s">
        <v>170</v>
      </c>
      <c r="D147" s="245" t="s">
        <v>172</v>
      </c>
      <c r="E147" s="246" t="s">
        <v>213</v>
      </c>
      <c r="F147" s="247" t="s">
        <v>214</v>
      </c>
      <c r="G147" s="248" t="s">
        <v>189</v>
      </c>
      <c r="H147" s="249">
        <v>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42</v>
      </c>
      <c r="O147" s="91"/>
      <c r="P147" s="255">
        <f>O147*H147</f>
        <v>0</v>
      </c>
      <c r="Q147" s="255">
        <v>0.0043800000000000002</v>
      </c>
      <c r="R147" s="255">
        <f>Q147*H147</f>
        <v>0.0087600000000000004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176</v>
      </c>
      <c r="AT147" s="257" t="s">
        <v>172</v>
      </c>
      <c r="AU147" s="257" t="s">
        <v>91</v>
      </c>
      <c r="AY147" s="17" t="s">
        <v>169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91</v>
      </c>
      <c r="BK147" s="258">
        <f>ROUND(I147*H147,2)</f>
        <v>0</v>
      </c>
      <c r="BL147" s="17" t="s">
        <v>176</v>
      </c>
      <c r="BM147" s="257" t="s">
        <v>914</v>
      </c>
    </row>
    <row r="148" s="13" customFormat="1">
      <c r="A148" s="13"/>
      <c r="B148" s="259"/>
      <c r="C148" s="260"/>
      <c r="D148" s="261" t="s">
        <v>178</v>
      </c>
      <c r="E148" s="262" t="s">
        <v>1</v>
      </c>
      <c r="F148" s="263" t="s">
        <v>91</v>
      </c>
      <c r="G148" s="260"/>
      <c r="H148" s="264">
        <v>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178</v>
      </c>
      <c r="AU148" s="270" t="s">
        <v>91</v>
      </c>
      <c r="AV148" s="13" t="s">
        <v>91</v>
      </c>
      <c r="AW148" s="13" t="s">
        <v>32</v>
      </c>
      <c r="AX148" s="13" t="s">
        <v>84</v>
      </c>
      <c r="AY148" s="270" t="s">
        <v>169</v>
      </c>
    </row>
    <row r="149" s="2" customFormat="1" ht="21.75" customHeight="1">
      <c r="A149" s="38"/>
      <c r="B149" s="39"/>
      <c r="C149" s="245" t="s">
        <v>176</v>
      </c>
      <c r="D149" s="245" t="s">
        <v>172</v>
      </c>
      <c r="E149" s="246" t="s">
        <v>531</v>
      </c>
      <c r="F149" s="247" t="s">
        <v>532</v>
      </c>
      <c r="G149" s="248" t="s">
        <v>189</v>
      </c>
      <c r="H149" s="249">
        <v>178.31200000000001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0.0030000000000000001</v>
      </c>
      <c r="R149" s="255">
        <f>Q149*H149</f>
        <v>0.53493600000000008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176</v>
      </c>
      <c r="AT149" s="257" t="s">
        <v>172</v>
      </c>
      <c r="AU149" s="257" t="s">
        <v>91</v>
      </c>
      <c r="AY149" s="17" t="s">
        <v>169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176</v>
      </c>
      <c r="BM149" s="257" t="s">
        <v>915</v>
      </c>
    </row>
    <row r="150" s="13" customFormat="1">
      <c r="A150" s="13"/>
      <c r="B150" s="259"/>
      <c r="C150" s="260"/>
      <c r="D150" s="261" t="s">
        <v>178</v>
      </c>
      <c r="E150" s="262" t="s">
        <v>1</v>
      </c>
      <c r="F150" s="263" t="s">
        <v>534</v>
      </c>
      <c r="G150" s="260"/>
      <c r="H150" s="264">
        <v>178.31200000000001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178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169</v>
      </c>
    </row>
    <row r="151" s="2" customFormat="1" ht="21.75" customHeight="1">
      <c r="A151" s="38"/>
      <c r="B151" s="39"/>
      <c r="C151" s="245" t="s">
        <v>196</v>
      </c>
      <c r="D151" s="245" t="s">
        <v>172</v>
      </c>
      <c r="E151" s="246" t="s">
        <v>535</v>
      </c>
      <c r="F151" s="247" t="s">
        <v>536</v>
      </c>
      <c r="G151" s="248" t="s">
        <v>189</v>
      </c>
      <c r="H151" s="249">
        <v>5.141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0.038199999999999998</v>
      </c>
      <c r="R151" s="255">
        <f>Q151*H151</f>
        <v>0.19638619999999998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176</v>
      </c>
      <c r="AT151" s="257" t="s">
        <v>172</v>
      </c>
      <c r="AU151" s="257" t="s">
        <v>91</v>
      </c>
      <c r="AY151" s="17" t="s">
        <v>169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176</v>
      </c>
      <c r="BM151" s="257" t="s">
        <v>916</v>
      </c>
    </row>
    <row r="152" s="13" customFormat="1">
      <c r="A152" s="13"/>
      <c r="B152" s="259"/>
      <c r="C152" s="260"/>
      <c r="D152" s="261" t="s">
        <v>178</v>
      </c>
      <c r="E152" s="262" t="s">
        <v>1</v>
      </c>
      <c r="F152" s="263" t="s">
        <v>538</v>
      </c>
      <c r="G152" s="260"/>
      <c r="H152" s="264">
        <v>5.141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178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169</v>
      </c>
    </row>
    <row r="153" s="2" customFormat="1" ht="16.5" customHeight="1">
      <c r="A153" s="38"/>
      <c r="B153" s="39"/>
      <c r="C153" s="245" t="s">
        <v>201</v>
      </c>
      <c r="D153" s="245" t="s">
        <v>172</v>
      </c>
      <c r="E153" s="246" t="s">
        <v>539</v>
      </c>
      <c r="F153" s="247" t="s">
        <v>540</v>
      </c>
      <c r="G153" s="248" t="s">
        <v>189</v>
      </c>
      <c r="H153" s="249">
        <v>2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0.0051999999999999998</v>
      </c>
      <c r="R153" s="255">
        <f>Q153*H153</f>
        <v>0.0104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176</v>
      </c>
      <c r="AT153" s="257" t="s">
        <v>172</v>
      </c>
      <c r="AU153" s="257" t="s">
        <v>91</v>
      </c>
      <c r="AY153" s="17" t="s">
        <v>169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176</v>
      </c>
      <c r="BM153" s="257" t="s">
        <v>917</v>
      </c>
    </row>
    <row r="154" s="13" customFormat="1">
      <c r="A154" s="13"/>
      <c r="B154" s="259"/>
      <c r="C154" s="260"/>
      <c r="D154" s="261" t="s">
        <v>178</v>
      </c>
      <c r="E154" s="262" t="s">
        <v>1</v>
      </c>
      <c r="F154" s="263" t="s">
        <v>918</v>
      </c>
      <c r="G154" s="260"/>
      <c r="H154" s="264">
        <v>112.988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178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169</v>
      </c>
    </row>
    <row r="155" s="13" customFormat="1">
      <c r="A155" s="13"/>
      <c r="B155" s="259"/>
      <c r="C155" s="260"/>
      <c r="D155" s="261" t="s">
        <v>178</v>
      </c>
      <c r="E155" s="262" t="s">
        <v>1</v>
      </c>
      <c r="F155" s="263" t="s">
        <v>919</v>
      </c>
      <c r="G155" s="260"/>
      <c r="H155" s="264">
        <v>96.028000000000006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178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169</v>
      </c>
    </row>
    <row r="156" s="13" customFormat="1">
      <c r="A156" s="13"/>
      <c r="B156" s="259"/>
      <c r="C156" s="260"/>
      <c r="D156" s="261" t="s">
        <v>178</v>
      </c>
      <c r="E156" s="262" t="s">
        <v>1</v>
      </c>
      <c r="F156" s="263" t="s">
        <v>920</v>
      </c>
      <c r="G156" s="260"/>
      <c r="H156" s="264">
        <v>5.9459999999999997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178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169</v>
      </c>
    </row>
    <row r="157" s="13" customFormat="1">
      <c r="A157" s="13"/>
      <c r="B157" s="259"/>
      <c r="C157" s="260"/>
      <c r="D157" s="261" t="s">
        <v>178</v>
      </c>
      <c r="E157" s="262" t="s">
        <v>1</v>
      </c>
      <c r="F157" s="263" t="s">
        <v>788</v>
      </c>
      <c r="G157" s="260"/>
      <c r="H157" s="264">
        <v>-1.2150000000000001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178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169</v>
      </c>
    </row>
    <row r="158" s="13" customFormat="1">
      <c r="A158" s="13"/>
      <c r="B158" s="259"/>
      <c r="C158" s="260"/>
      <c r="D158" s="261" t="s">
        <v>178</v>
      </c>
      <c r="E158" s="262" t="s">
        <v>1</v>
      </c>
      <c r="F158" s="263" t="s">
        <v>921</v>
      </c>
      <c r="G158" s="260"/>
      <c r="H158" s="264">
        <v>-4.9500000000000002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178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169</v>
      </c>
    </row>
    <row r="159" s="13" customFormat="1">
      <c r="A159" s="13"/>
      <c r="B159" s="259"/>
      <c r="C159" s="260"/>
      <c r="D159" s="261" t="s">
        <v>178</v>
      </c>
      <c r="E159" s="262" t="s">
        <v>1</v>
      </c>
      <c r="F159" s="263" t="s">
        <v>922</v>
      </c>
      <c r="G159" s="260"/>
      <c r="H159" s="264">
        <v>-97.337999999999994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178</v>
      </c>
      <c r="AU159" s="270" t="s">
        <v>91</v>
      </c>
      <c r="AV159" s="13" t="s">
        <v>91</v>
      </c>
      <c r="AW159" s="13" t="s">
        <v>32</v>
      </c>
      <c r="AX159" s="13" t="s">
        <v>76</v>
      </c>
      <c r="AY159" s="270" t="s">
        <v>169</v>
      </c>
    </row>
    <row r="160" s="14" customFormat="1">
      <c r="A160" s="14"/>
      <c r="B160" s="271"/>
      <c r="C160" s="272"/>
      <c r="D160" s="261" t="s">
        <v>178</v>
      </c>
      <c r="E160" s="273" t="s">
        <v>487</v>
      </c>
      <c r="F160" s="274" t="s">
        <v>186</v>
      </c>
      <c r="G160" s="272"/>
      <c r="H160" s="275">
        <v>111.459</v>
      </c>
      <c r="I160" s="276"/>
      <c r="J160" s="272"/>
      <c r="K160" s="272"/>
      <c r="L160" s="277"/>
      <c r="M160" s="278"/>
      <c r="N160" s="279"/>
      <c r="O160" s="279"/>
      <c r="P160" s="279"/>
      <c r="Q160" s="279"/>
      <c r="R160" s="279"/>
      <c r="S160" s="279"/>
      <c r="T160" s="28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1" t="s">
        <v>178</v>
      </c>
      <c r="AU160" s="281" t="s">
        <v>91</v>
      </c>
      <c r="AV160" s="14" t="s">
        <v>176</v>
      </c>
      <c r="AW160" s="14" t="s">
        <v>32</v>
      </c>
      <c r="AX160" s="14" t="s">
        <v>76</v>
      </c>
      <c r="AY160" s="281" t="s">
        <v>169</v>
      </c>
    </row>
    <row r="161" s="13" customFormat="1">
      <c r="A161" s="13"/>
      <c r="B161" s="259"/>
      <c r="C161" s="260"/>
      <c r="D161" s="261" t="s">
        <v>178</v>
      </c>
      <c r="E161" s="262" t="s">
        <v>481</v>
      </c>
      <c r="F161" s="263" t="s">
        <v>487</v>
      </c>
      <c r="G161" s="260"/>
      <c r="H161" s="264">
        <v>111.459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178</v>
      </c>
      <c r="AU161" s="270" t="s">
        <v>91</v>
      </c>
      <c r="AV161" s="13" t="s">
        <v>91</v>
      </c>
      <c r="AW161" s="13" t="s">
        <v>32</v>
      </c>
      <c r="AX161" s="13" t="s">
        <v>76</v>
      </c>
      <c r="AY161" s="270" t="s">
        <v>169</v>
      </c>
    </row>
    <row r="162" s="13" customFormat="1">
      <c r="A162" s="13"/>
      <c r="B162" s="259"/>
      <c r="C162" s="260"/>
      <c r="D162" s="261" t="s">
        <v>178</v>
      </c>
      <c r="E162" s="262" t="s">
        <v>1</v>
      </c>
      <c r="F162" s="263" t="s">
        <v>91</v>
      </c>
      <c r="G162" s="260"/>
      <c r="H162" s="264">
        <v>2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178</v>
      </c>
      <c r="AU162" s="270" t="s">
        <v>91</v>
      </c>
      <c r="AV162" s="13" t="s">
        <v>91</v>
      </c>
      <c r="AW162" s="13" t="s">
        <v>32</v>
      </c>
      <c r="AX162" s="13" t="s">
        <v>84</v>
      </c>
      <c r="AY162" s="270" t="s">
        <v>169</v>
      </c>
    </row>
    <row r="163" s="2" customFormat="1" ht="16.5" customHeight="1">
      <c r="A163" s="38"/>
      <c r="B163" s="39"/>
      <c r="C163" s="245" t="s">
        <v>207</v>
      </c>
      <c r="D163" s="245" t="s">
        <v>172</v>
      </c>
      <c r="E163" s="246" t="s">
        <v>548</v>
      </c>
      <c r="F163" s="247" t="s">
        <v>549</v>
      </c>
      <c r="G163" s="248" t="s">
        <v>189</v>
      </c>
      <c r="H163" s="249">
        <v>54.284999999999997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42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176</v>
      </c>
      <c r="AT163" s="257" t="s">
        <v>172</v>
      </c>
      <c r="AU163" s="257" t="s">
        <v>91</v>
      </c>
      <c r="AY163" s="17" t="s">
        <v>169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91</v>
      </c>
      <c r="BK163" s="258">
        <f>ROUND(I163*H163,2)</f>
        <v>0</v>
      </c>
      <c r="BL163" s="17" t="s">
        <v>176</v>
      </c>
      <c r="BM163" s="257" t="s">
        <v>923</v>
      </c>
    </row>
    <row r="164" s="13" customFormat="1">
      <c r="A164" s="13"/>
      <c r="B164" s="259"/>
      <c r="C164" s="260"/>
      <c r="D164" s="261" t="s">
        <v>178</v>
      </c>
      <c r="E164" s="262" t="s">
        <v>1</v>
      </c>
      <c r="F164" s="263" t="s">
        <v>488</v>
      </c>
      <c r="G164" s="260"/>
      <c r="H164" s="264">
        <v>54.284999999999997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178</v>
      </c>
      <c r="AU164" s="270" t="s">
        <v>91</v>
      </c>
      <c r="AV164" s="13" t="s">
        <v>91</v>
      </c>
      <c r="AW164" s="13" t="s">
        <v>32</v>
      </c>
      <c r="AX164" s="13" t="s">
        <v>84</v>
      </c>
      <c r="AY164" s="270" t="s">
        <v>169</v>
      </c>
    </row>
    <row r="165" s="2" customFormat="1" ht="21.75" customHeight="1">
      <c r="A165" s="38"/>
      <c r="B165" s="39"/>
      <c r="C165" s="245" t="s">
        <v>212</v>
      </c>
      <c r="D165" s="245" t="s">
        <v>172</v>
      </c>
      <c r="E165" s="246" t="s">
        <v>551</v>
      </c>
      <c r="F165" s="247" t="s">
        <v>552</v>
      </c>
      <c r="G165" s="248" t="s">
        <v>189</v>
      </c>
      <c r="H165" s="249">
        <v>24.254999999999999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42</v>
      </c>
      <c r="O165" s="91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176</v>
      </c>
      <c r="AT165" s="257" t="s">
        <v>172</v>
      </c>
      <c r="AU165" s="257" t="s">
        <v>91</v>
      </c>
      <c r="AY165" s="17" t="s">
        <v>169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91</v>
      </c>
      <c r="BK165" s="258">
        <f>ROUND(I165*H165,2)</f>
        <v>0</v>
      </c>
      <c r="BL165" s="17" t="s">
        <v>176</v>
      </c>
      <c r="BM165" s="257" t="s">
        <v>924</v>
      </c>
    </row>
    <row r="166" s="13" customFormat="1">
      <c r="A166" s="13"/>
      <c r="B166" s="259"/>
      <c r="C166" s="260"/>
      <c r="D166" s="261" t="s">
        <v>178</v>
      </c>
      <c r="E166" s="262" t="s">
        <v>1</v>
      </c>
      <c r="F166" s="263" t="s">
        <v>925</v>
      </c>
      <c r="G166" s="260"/>
      <c r="H166" s="264">
        <v>24.254999999999999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178</v>
      </c>
      <c r="AU166" s="270" t="s">
        <v>91</v>
      </c>
      <c r="AV166" s="13" t="s">
        <v>91</v>
      </c>
      <c r="AW166" s="13" t="s">
        <v>32</v>
      </c>
      <c r="AX166" s="13" t="s">
        <v>84</v>
      </c>
      <c r="AY166" s="270" t="s">
        <v>169</v>
      </c>
    </row>
    <row r="167" s="2" customFormat="1" ht="16.5" customHeight="1">
      <c r="A167" s="38"/>
      <c r="B167" s="39"/>
      <c r="C167" s="245" t="s">
        <v>217</v>
      </c>
      <c r="D167" s="245" t="s">
        <v>172</v>
      </c>
      <c r="E167" s="246" t="s">
        <v>277</v>
      </c>
      <c r="F167" s="247" t="s">
        <v>278</v>
      </c>
      <c r="G167" s="248" t="s">
        <v>264</v>
      </c>
      <c r="H167" s="249">
        <v>6</v>
      </c>
      <c r="I167" s="250"/>
      <c r="J167" s="251">
        <f>ROUND(I167*H167,2)</f>
        <v>0</v>
      </c>
      <c r="K167" s="252"/>
      <c r="L167" s="44"/>
      <c r="M167" s="253" t="s">
        <v>1</v>
      </c>
      <c r="N167" s="254" t="s">
        <v>42</v>
      </c>
      <c r="O167" s="91"/>
      <c r="P167" s="255">
        <f>O167*H167</f>
        <v>0</v>
      </c>
      <c r="Q167" s="255">
        <v>0.04684</v>
      </c>
      <c r="R167" s="255">
        <f>Q167*H167</f>
        <v>0.28104000000000001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176</v>
      </c>
      <c r="AT167" s="257" t="s">
        <v>172</v>
      </c>
      <c r="AU167" s="257" t="s">
        <v>91</v>
      </c>
      <c r="AY167" s="17" t="s">
        <v>169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91</v>
      </c>
      <c r="BK167" s="258">
        <f>ROUND(I167*H167,2)</f>
        <v>0</v>
      </c>
      <c r="BL167" s="17" t="s">
        <v>176</v>
      </c>
      <c r="BM167" s="257" t="s">
        <v>926</v>
      </c>
    </row>
    <row r="168" s="13" customFormat="1">
      <c r="A168" s="13"/>
      <c r="B168" s="259"/>
      <c r="C168" s="260"/>
      <c r="D168" s="261" t="s">
        <v>178</v>
      </c>
      <c r="E168" s="262" t="s">
        <v>1</v>
      </c>
      <c r="F168" s="263" t="s">
        <v>201</v>
      </c>
      <c r="G168" s="260"/>
      <c r="H168" s="264">
        <v>6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178</v>
      </c>
      <c r="AU168" s="270" t="s">
        <v>91</v>
      </c>
      <c r="AV168" s="13" t="s">
        <v>91</v>
      </c>
      <c r="AW168" s="13" t="s">
        <v>32</v>
      </c>
      <c r="AX168" s="13" t="s">
        <v>84</v>
      </c>
      <c r="AY168" s="270" t="s">
        <v>169</v>
      </c>
    </row>
    <row r="169" s="2" customFormat="1" ht="21.75" customHeight="1">
      <c r="A169" s="38"/>
      <c r="B169" s="39"/>
      <c r="C169" s="282" t="s">
        <v>222</v>
      </c>
      <c r="D169" s="282" t="s">
        <v>223</v>
      </c>
      <c r="E169" s="283" t="s">
        <v>267</v>
      </c>
      <c r="F169" s="284" t="s">
        <v>268</v>
      </c>
      <c r="G169" s="285" t="s">
        <v>264</v>
      </c>
      <c r="H169" s="286">
        <v>6</v>
      </c>
      <c r="I169" s="287"/>
      <c r="J169" s="288">
        <f>ROUND(I169*H169,2)</f>
        <v>0</v>
      </c>
      <c r="K169" s="289"/>
      <c r="L169" s="290"/>
      <c r="M169" s="291" t="s">
        <v>1</v>
      </c>
      <c r="N169" s="292" t="s">
        <v>42</v>
      </c>
      <c r="O169" s="91"/>
      <c r="P169" s="255">
        <f>O169*H169</f>
        <v>0</v>
      </c>
      <c r="Q169" s="255">
        <v>0.012489999999999999</v>
      </c>
      <c r="R169" s="255">
        <f>Q169*H169</f>
        <v>0.074939999999999993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212</v>
      </c>
      <c r="AT169" s="257" t="s">
        <v>223</v>
      </c>
      <c r="AU169" s="257" t="s">
        <v>91</v>
      </c>
      <c r="AY169" s="17" t="s">
        <v>169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91</v>
      </c>
      <c r="BK169" s="258">
        <f>ROUND(I169*H169,2)</f>
        <v>0</v>
      </c>
      <c r="BL169" s="17" t="s">
        <v>176</v>
      </c>
      <c r="BM169" s="257" t="s">
        <v>927</v>
      </c>
    </row>
    <row r="170" s="12" customFormat="1" ht="22.8" customHeight="1">
      <c r="A170" s="12"/>
      <c r="B170" s="229"/>
      <c r="C170" s="230"/>
      <c r="D170" s="231" t="s">
        <v>75</v>
      </c>
      <c r="E170" s="243" t="s">
        <v>217</v>
      </c>
      <c r="F170" s="243" t="s">
        <v>282</v>
      </c>
      <c r="G170" s="230"/>
      <c r="H170" s="230"/>
      <c r="I170" s="233"/>
      <c r="J170" s="244">
        <f>BK170</f>
        <v>0</v>
      </c>
      <c r="K170" s="230"/>
      <c r="L170" s="235"/>
      <c r="M170" s="236"/>
      <c r="N170" s="237"/>
      <c r="O170" s="237"/>
      <c r="P170" s="238">
        <f>SUM(P171:P188)</f>
        <v>0</v>
      </c>
      <c r="Q170" s="237"/>
      <c r="R170" s="238">
        <f>SUM(R171:R188)</f>
        <v>0.058014450000000002</v>
      </c>
      <c r="S170" s="237"/>
      <c r="T170" s="239">
        <f>SUM(T171:T188)</f>
        <v>0.72959999999999992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0" t="s">
        <v>84</v>
      </c>
      <c r="AT170" s="241" t="s">
        <v>75</v>
      </c>
      <c r="AU170" s="241" t="s">
        <v>84</v>
      </c>
      <c r="AY170" s="240" t="s">
        <v>169</v>
      </c>
      <c r="BK170" s="242">
        <f>SUM(BK171:BK188)</f>
        <v>0</v>
      </c>
    </row>
    <row r="171" s="2" customFormat="1" ht="21.75" customHeight="1">
      <c r="A171" s="38"/>
      <c r="B171" s="39"/>
      <c r="C171" s="245" t="s">
        <v>229</v>
      </c>
      <c r="D171" s="245" t="s">
        <v>172</v>
      </c>
      <c r="E171" s="246" t="s">
        <v>284</v>
      </c>
      <c r="F171" s="247" t="s">
        <v>285</v>
      </c>
      <c r="G171" s="248" t="s">
        <v>189</v>
      </c>
      <c r="H171" s="249">
        <v>54.284999999999997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42</v>
      </c>
      <c r="O171" s="91"/>
      <c r="P171" s="255">
        <f>O171*H171</f>
        <v>0</v>
      </c>
      <c r="Q171" s="255">
        <v>0.00012999999999999999</v>
      </c>
      <c r="R171" s="255">
        <f>Q171*H171</f>
        <v>0.0070570499999999987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176</v>
      </c>
      <c r="AT171" s="257" t="s">
        <v>172</v>
      </c>
      <c r="AU171" s="257" t="s">
        <v>91</v>
      </c>
      <c r="AY171" s="17" t="s">
        <v>169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91</v>
      </c>
      <c r="BK171" s="258">
        <f>ROUND(I171*H171,2)</f>
        <v>0</v>
      </c>
      <c r="BL171" s="17" t="s">
        <v>176</v>
      </c>
      <c r="BM171" s="257" t="s">
        <v>928</v>
      </c>
    </row>
    <row r="172" s="13" customFormat="1">
      <c r="A172" s="13"/>
      <c r="B172" s="259"/>
      <c r="C172" s="260"/>
      <c r="D172" s="261" t="s">
        <v>178</v>
      </c>
      <c r="E172" s="262" t="s">
        <v>1</v>
      </c>
      <c r="F172" s="263" t="s">
        <v>488</v>
      </c>
      <c r="G172" s="260"/>
      <c r="H172" s="264">
        <v>54.284999999999997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178</v>
      </c>
      <c r="AU172" s="270" t="s">
        <v>91</v>
      </c>
      <c r="AV172" s="13" t="s">
        <v>91</v>
      </c>
      <c r="AW172" s="13" t="s">
        <v>32</v>
      </c>
      <c r="AX172" s="13" t="s">
        <v>84</v>
      </c>
      <c r="AY172" s="270" t="s">
        <v>169</v>
      </c>
    </row>
    <row r="173" s="2" customFormat="1" ht="21.75" customHeight="1">
      <c r="A173" s="38"/>
      <c r="B173" s="39"/>
      <c r="C173" s="245" t="s">
        <v>234</v>
      </c>
      <c r="D173" s="245" t="s">
        <v>172</v>
      </c>
      <c r="E173" s="246" t="s">
        <v>288</v>
      </c>
      <c r="F173" s="247" t="s">
        <v>289</v>
      </c>
      <c r="G173" s="248" t="s">
        <v>189</v>
      </c>
      <c r="H173" s="249">
        <v>54.284999999999997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4.0000000000000003E-05</v>
      </c>
      <c r="R173" s="255">
        <f>Q173*H173</f>
        <v>0.0021714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176</v>
      </c>
      <c r="AT173" s="257" t="s">
        <v>172</v>
      </c>
      <c r="AU173" s="257" t="s">
        <v>91</v>
      </c>
      <c r="AY173" s="17" t="s">
        <v>169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176</v>
      </c>
      <c r="BM173" s="257" t="s">
        <v>929</v>
      </c>
    </row>
    <row r="174" s="13" customFormat="1">
      <c r="A174" s="13"/>
      <c r="B174" s="259"/>
      <c r="C174" s="260"/>
      <c r="D174" s="261" t="s">
        <v>178</v>
      </c>
      <c r="E174" s="262" t="s">
        <v>1</v>
      </c>
      <c r="F174" s="263" t="s">
        <v>798</v>
      </c>
      <c r="G174" s="260"/>
      <c r="H174" s="264">
        <v>12.42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178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169</v>
      </c>
    </row>
    <row r="175" s="13" customFormat="1">
      <c r="A175" s="13"/>
      <c r="B175" s="259"/>
      <c r="C175" s="260"/>
      <c r="D175" s="261" t="s">
        <v>178</v>
      </c>
      <c r="E175" s="262" t="s">
        <v>1</v>
      </c>
      <c r="F175" s="263" t="s">
        <v>930</v>
      </c>
      <c r="G175" s="260"/>
      <c r="H175" s="264">
        <v>7.3650000000000002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178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169</v>
      </c>
    </row>
    <row r="176" s="13" customFormat="1">
      <c r="A176" s="13"/>
      <c r="B176" s="259"/>
      <c r="C176" s="260"/>
      <c r="D176" s="261" t="s">
        <v>178</v>
      </c>
      <c r="E176" s="262" t="s">
        <v>1</v>
      </c>
      <c r="F176" s="263" t="s">
        <v>931</v>
      </c>
      <c r="G176" s="260"/>
      <c r="H176" s="264">
        <v>14.4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178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169</v>
      </c>
    </row>
    <row r="177" s="13" customFormat="1">
      <c r="A177" s="13"/>
      <c r="B177" s="259"/>
      <c r="C177" s="260"/>
      <c r="D177" s="261" t="s">
        <v>178</v>
      </c>
      <c r="E177" s="262" t="s">
        <v>1</v>
      </c>
      <c r="F177" s="263" t="s">
        <v>932</v>
      </c>
      <c r="G177" s="260"/>
      <c r="H177" s="264">
        <v>20.100000000000001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178</v>
      </c>
      <c r="AU177" s="270" t="s">
        <v>91</v>
      </c>
      <c r="AV177" s="13" t="s">
        <v>91</v>
      </c>
      <c r="AW177" s="13" t="s">
        <v>32</v>
      </c>
      <c r="AX177" s="13" t="s">
        <v>76</v>
      </c>
      <c r="AY177" s="270" t="s">
        <v>169</v>
      </c>
    </row>
    <row r="178" s="14" customFormat="1">
      <c r="A178" s="14"/>
      <c r="B178" s="271"/>
      <c r="C178" s="272"/>
      <c r="D178" s="261" t="s">
        <v>178</v>
      </c>
      <c r="E178" s="273" t="s">
        <v>488</v>
      </c>
      <c r="F178" s="274" t="s">
        <v>186</v>
      </c>
      <c r="G178" s="272"/>
      <c r="H178" s="275">
        <v>54.284999999999997</v>
      </c>
      <c r="I178" s="276"/>
      <c r="J178" s="272"/>
      <c r="K178" s="272"/>
      <c r="L178" s="277"/>
      <c r="M178" s="278"/>
      <c r="N178" s="279"/>
      <c r="O178" s="279"/>
      <c r="P178" s="279"/>
      <c r="Q178" s="279"/>
      <c r="R178" s="279"/>
      <c r="S178" s="279"/>
      <c r="T178" s="28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1" t="s">
        <v>178</v>
      </c>
      <c r="AU178" s="281" t="s">
        <v>91</v>
      </c>
      <c r="AV178" s="14" t="s">
        <v>176</v>
      </c>
      <c r="AW178" s="14" t="s">
        <v>32</v>
      </c>
      <c r="AX178" s="14" t="s">
        <v>84</v>
      </c>
      <c r="AY178" s="281" t="s">
        <v>169</v>
      </c>
    </row>
    <row r="179" s="2" customFormat="1" ht="16.5" customHeight="1">
      <c r="A179" s="38"/>
      <c r="B179" s="39"/>
      <c r="C179" s="245" t="s">
        <v>239</v>
      </c>
      <c r="D179" s="245" t="s">
        <v>172</v>
      </c>
      <c r="E179" s="246" t="s">
        <v>562</v>
      </c>
      <c r="F179" s="247" t="s">
        <v>563</v>
      </c>
      <c r="G179" s="248" t="s">
        <v>477</v>
      </c>
      <c r="H179" s="249">
        <v>1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0.04641</v>
      </c>
      <c r="R179" s="255">
        <f>Q179*H179</f>
        <v>0.04641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176</v>
      </c>
      <c r="AT179" s="257" t="s">
        <v>172</v>
      </c>
      <c r="AU179" s="257" t="s">
        <v>91</v>
      </c>
      <c r="AY179" s="17" t="s">
        <v>169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176</v>
      </c>
      <c r="BM179" s="257" t="s">
        <v>933</v>
      </c>
    </row>
    <row r="180" s="13" customFormat="1">
      <c r="A180" s="13"/>
      <c r="B180" s="259"/>
      <c r="C180" s="260"/>
      <c r="D180" s="261" t="s">
        <v>178</v>
      </c>
      <c r="E180" s="262" t="s">
        <v>1</v>
      </c>
      <c r="F180" s="263" t="s">
        <v>84</v>
      </c>
      <c r="G180" s="260"/>
      <c r="H180" s="264">
        <v>1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178</v>
      </c>
      <c r="AU180" s="270" t="s">
        <v>91</v>
      </c>
      <c r="AV180" s="13" t="s">
        <v>91</v>
      </c>
      <c r="AW180" s="13" t="s">
        <v>32</v>
      </c>
      <c r="AX180" s="13" t="s">
        <v>84</v>
      </c>
      <c r="AY180" s="270" t="s">
        <v>169</v>
      </c>
    </row>
    <row r="181" s="2" customFormat="1" ht="16.5" customHeight="1">
      <c r="A181" s="38"/>
      <c r="B181" s="39"/>
      <c r="C181" s="245" t="s">
        <v>243</v>
      </c>
      <c r="D181" s="245" t="s">
        <v>172</v>
      </c>
      <c r="E181" s="246" t="s">
        <v>565</v>
      </c>
      <c r="F181" s="247" t="s">
        <v>566</v>
      </c>
      <c r="G181" s="248" t="s">
        <v>175</v>
      </c>
      <c r="H181" s="249">
        <v>21.600000000000001</v>
      </c>
      <c r="I181" s="250"/>
      <c r="J181" s="251">
        <f>ROUND(I181*H181,2)</f>
        <v>0</v>
      </c>
      <c r="K181" s="252"/>
      <c r="L181" s="44"/>
      <c r="M181" s="253" t="s">
        <v>1</v>
      </c>
      <c r="N181" s="254" t="s">
        <v>42</v>
      </c>
      <c r="O181" s="91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176</v>
      </c>
      <c r="AT181" s="257" t="s">
        <v>172</v>
      </c>
      <c r="AU181" s="257" t="s">
        <v>91</v>
      </c>
      <c r="AY181" s="17" t="s">
        <v>169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176</v>
      </c>
      <c r="BM181" s="257" t="s">
        <v>934</v>
      </c>
    </row>
    <row r="182" s="13" customFormat="1">
      <c r="A182" s="13"/>
      <c r="B182" s="259"/>
      <c r="C182" s="260"/>
      <c r="D182" s="261" t="s">
        <v>178</v>
      </c>
      <c r="E182" s="262" t="s">
        <v>1</v>
      </c>
      <c r="F182" s="263" t="s">
        <v>803</v>
      </c>
      <c r="G182" s="260"/>
      <c r="H182" s="264">
        <v>14.4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178</v>
      </c>
      <c r="AU182" s="270" t="s">
        <v>91</v>
      </c>
      <c r="AV182" s="13" t="s">
        <v>91</v>
      </c>
      <c r="AW182" s="13" t="s">
        <v>32</v>
      </c>
      <c r="AX182" s="13" t="s">
        <v>76</v>
      </c>
      <c r="AY182" s="270" t="s">
        <v>169</v>
      </c>
    </row>
    <row r="183" s="13" customFormat="1">
      <c r="A183" s="13"/>
      <c r="B183" s="259"/>
      <c r="C183" s="260"/>
      <c r="D183" s="261" t="s">
        <v>178</v>
      </c>
      <c r="E183" s="262" t="s">
        <v>1</v>
      </c>
      <c r="F183" s="263" t="s">
        <v>804</v>
      </c>
      <c r="G183" s="260"/>
      <c r="H183" s="264">
        <v>7.2000000000000002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178</v>
      </c>
      <c r="AU183" s="270" t="s">
        <v>91</v>
      </c>
      <c r="AV183" s="13" t="s">
        <v>91</v>
      </c>
      <c r="AW183" s="13" t="s">
        <v>32</v>
      </c>
      <c r="AX183" s="13" t="s">
        <v>76</v>
      </c>
      <c r="AY183" s="270" t="s">
        <v>169</v>
      </c>
    </row>
    <row r="184" s="14" customFormat="1">
      <c r="A184" s="14"/>
      <c r="B184" s="271"/>
      <c r="C184" s="272"/>
      <c r="D184" s="261" t="s">
        <v>178</v>
      </c>
      <c r="E184" s="273" t="s">
        <v>1</v>
      </c>
      <c r="F184" s="274" t="s">
        <v>186</v>
      </c>
      <c r="G184" s="272"/>
      <c r="H184" s="275">
        <v>21.600000000000001</v>
      </c>
      <c r="I184" s="276"/>
      <c r="J184" s="272"/>
      <c r="K184" s="272"/>
      <c r="L184" s="277"/>
      <c r="M184" s="278"/>
      <c r="N184" s="279"/>
      <c r="O184" s="279"/>
      <c r="P184" s="279"/>
      <c r="Q184" s="279"/>
      <c r="R184" s="279"/>
      <c r="S184" s="279"/>
      <c r="T184" s="28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1" t="s">
        <v>178</v>
      </c>
      <c r="AU184" s="281" t="s">
        <v>91</v>
      </c>
      <c r="AV184" s="14" t="s">
        <v>176</v>
      </c>
      <c r="AW184" s="14" t="s">
        <v>32</v>
      </c>
      <c r="AX184" s="14" t="s">
        <v>84</v>
      </c>
      <c r="AY184" s="281" t="s">
        <v>169</v>
      </c>
    </row>
    <row r="185" s="2" customFormat="1" ht="16.5" customHeight="1">
      <c r="A185" s="38"/>
      <c r="B185" s="39"/>
      <c r="C185" s="282" t="s">
        <v>8</v>
      </c>
      <c r="D185" s="282" t="s">
        <v>223</v>
      </c>
      <c r="E185" s="283" t="s">
        <v>570</v>
      </c>
      <c r="F185" s="284" t="s">
        <v>571</v>
      </c>
      <c r="G185" s="285" t="s">
        <v>175</v>
      </c>
      <c r="H185" s="286">
        <v>23.760000000000002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42</v>
      </c>
      <c r="O185" s="91"/>
      <c r="P185" s="255">
        <f>O185*H185</f>
        <v>0</v>
      </c>
      <c r="Q185" s="255">
        <v>0.00010000000000000001</v>
      </c>
      <c r="R185" s="255">
        <f>Q185*H185</f>
        <v>0.0023760000000000001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212</v>
      </c>
      <c r="AT185" s="257" t="s">
        <v>223</v>
      </c>
      <c r="AU185" s="257" t="s">
        <v>91</v>
      </c>
      <c r="AY185" s="17" t="s">
        <v>169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176</v>
      </c>
      <c r="BM185" s="257" t="s">
        <v>935</v>
      </c>
    </row>
    <row r="186" s="13" customFormat="1">
      <c r="A186" s="13"/>
      <c r="B186" s="259"/>
      <c r="C186" s="260"/>
      <c r="D186" s="261" t="s">
        <v>178</v>
      </c>
      <c r="E186" s="260"/>
      <c r="F186" s="263" t="s">
        <v>806</v>
      </c>
      <c r="G186" s="260"/>
      <c r="H186" s="264">
        <v>23.760000000000002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178</v>
      </c>
      <c r="AU186" s="270" t="s">
        <v>91</v>
      </c>
      <c r="AV186" s="13" t="s">
        <v>91</v>
      </c>
      <c r="AW186" s="13" t="s">
        <v>4</v>
      </c>
      <c r="AX186" s="13" t="s">
        <v>84</v>
      </c>
      <c r="AY186" s="270" t="s">
        <v>169</v>
      </c>
    </row>
    <row r="187" s="2" customFormat="1" ht="16.5" customHeight="1">
      <c r="A187" s="38"/>
      <c r="B187" s="39"/>
      <c r="C187" s="245" t="s">
        <v>256</v>
      </c>
      <c r="D187" s="245" t="s">
        <v>172</v>
      </c>
      <c r="E187" s="246" t="s">
        <v>301</v>
      </c>
      <c r="F187" s="247" t="s">
        <v>302</v>
      </c>
      <c r="G187" s="248" t="s">
        <v>189</v>
      </c>
      <c r="H187" s="249">
        <v>9.5999999999999996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0.075999999999999998</v>
      </c>
      <c r="T187" s="256">
        <f>S187*H187</f>
        <v>0.72959999999999992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176</v>
      </c>
      <c r="AT187" s="257" t="s">
        <v>172</v>
      </c>
      <c r="AU187" s="257" t="s">
        <v>91</v>
      </c>
      <c r="AY187" s="17" t="s">
        <v>169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176</v>
      </c>
      <c r="BM187" s="257" t="s">
        <v>936</v>
      </c>
    </row>
    <row r="188" s="13" customFormat="1">
      <c r="A188" s="13"/>
      <c r="B188" s="259"/>
      <c r="C188" s="260"/>
      <c r="D188" s="261" t="s">
        <v>178</v>
      </c>
      <c r="E188" s="262" t="s">
        <v>1</v>
      </c>
      <c r="F188" s="263" t="s">
        <v>575</v>
      </c>
      <c r="G188" s="260"/>
      <c r="H188" s="264">
        <v>9.5999999999999996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178</v>
      </c>
      <c r="AU188" s="270" t="s">
        <v>91</v>
      </c>
      <c r="AV188" s="13" t="s">
        <v>91</v>
      </c>
      <c r="AW188" s="13" t="s">
        <v>32</v>
      </c>
      <c r="AX188" s="13" t="s">
        <v>84</v>
      </c>
      <c r="AY188" s="270" t="s">
        <v>169</v>
      </c>
    </row>
    <row r="189" s="12" customFormat="1" ht="22.8" customHeight="1">
      <c r="A189" s="12"/>
      <c r="B189" s="229"/>
      <c r="C189" s="230"/>
      <c r="D189" s="231" t="s">
        <v>75</v>
      </c>
      <c r="E189" s="243" t="s">
        <v>333</v>
      </c>
      <c r="F189" s="243" t="s">
        <v>334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SUM(P190:P194)</f>
        <v>0</v>
      </c>
      <c r="Q189" s="237"/>
      <c r="R189" s="238">
        <f>SUM(R190:R194)</f>
        <v>0</v>
      </c>
      <c r="S189" s="237"/>
      <c r="T189" s="239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84</v>
      </c>
      <c r="AT189" s="241" t="s">
        <v>75</v>
      </c>
      <c r="AU189" s="241" t="s">
        <v>84</v>
      </c>
      <c r="AY189" s="240" t="s">
        <v>169</v>
      </c>
      <c r="BK189" s="242">
        <f>SUM(BK190:BK194)</f>
        <v>0</v>
      </c>
    </row>
    <row r="190" s="2" customFormat="1" ht="16.5" customHeight="1">
      <c r="A190" s="38"/>
      <c r="B190" s="39"/>
      <c r="C190" s="245" t="s">
        <v>261</v>
      </c>
      <c r="D190" s="245" t="s">
        <v>172</v>
      </c>
      <c r="E190" s="246" t="s">
        <v>576</v>
      </c>
      <c r="F190" s="247" t="s">
        <v>577</v>
      </c>
      <c r="G190" s="248" t="s">
        <v>183</v>
      </c>
      <c r="H190" s="249">
        <v>1.0980000000000001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176</v>
      </c>
      <c r="AT190" s="257" t="s">
        <v>172</v>
      </c>
      <c r="AU190" s="257" t="s">
        <v>91</v>
      </c>
      <c r="AY190" s="17" t="s">
        <v>169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176</v>
      </c>
      <c r="BM190" s="257" t="s">
        <v>937</v>
      </c>
    </row>
    <row r="191" s="2" customFormat="1" ht="21.75" customHeight="1">
      <c r="A191" s="38"/>
      <c r="B191" s="39"/>
      <c r="C191" s="245" t="s">
        <v>266</v>
      </c>
      <c r="D191" s="245" t="s">
        <v>172</v>
      </c>
      <c r="E191" s="246" t="s">
        <v>340</v>
      </c>
      <c r="F191" s="247" t="s">
        <v>341</v>
      </c>
      <c r="G191" s="248" t="s">
        <v>183</v>
      </c>
      <c r="H191" s="249">
        <v>1.0980000000000001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42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176</v>
      </c>
      <c r="AT191" s="257" t="s">
        <v>172</v>
      </c>
      <c r="AU191" s="257" t="s">
        <v>91</v>
      </c>
      <c r="AY191" s="17" t="s">
        <v>169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91</v>
      </c>
      <c r="BK191" s="258">
        <f>ROUND(I191*H191,2)</f>
        <v>0</v>
      </c>
      <c r="BL191" s="17" t="s">
        <v>176</v>
      </c>
      <c r="BM191" s="257" t="s">
        <v>938</v>
      </c>
    </row>
    <row r="192" s="2" customFormat="1" ht="21.75" customHeight="1">
      <c r="A192" s="38"/>
      <c r="B192" s="39"/>
      <c r="C192" s="245" t="s">
        <v>124</v>
      </c>
      <c r="D192" s="245" t="s">
        <v>172</v>
      </c>
      <c r="E192" s="246" t="s">
        <v>344</v>
      </c>
      <c r="F192" s="247" t="s">
        <v>345</v>
      </c>
      <c r="G192" s="248" t="s">
        <v>183</v>
      </c>
      <c r="H192" s="249">
        <v>9.8819999999999997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176</v>
      </c>
      <c r="AT192" s="257" t="s">
        <v>172</v>
      </c>
      <c r="AU192" s="257" t="s">
        <v>91</v>
      </c>
      <c r="AY192" s="17" t="s">
        <v>169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176</v>
      </c>
      <c r="BM192" s="257" t="s">
        <v>939</v>
      </c>
    </row>
    <row r="193" s="13" customFormat="1">
      <c r="A193" s="13"/>
      <c r="B193" s="259"/>
      <c r="C193" s="260"/>
      <c r="D193" s="261" t="s">
        <v>178</v>
      </c>
      <c r="E193" s="260"/>
      <c r="F193" s="263" t="s">
        <v>940</v>
      </c>
      <c r="G193" s="260"/>
      <c r="H193" s="264">
        <v>9.8819999999999997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178</v>
      </c>
      <c r="AU193" s="270" t="s">
        <v>91</v>
      </c>
      <c r="AV193" s="13" t="s">
        <v>91</v>
      </c>
      <c r="AW193" s="13" t="s">
        <v>4</v>
      </c>
      <c r="AX193" s="13" t="s">
        <v>84</v>
      </c>
      <c r="AY193" s="270" t="s">
        <v>169</v>
      </c>
    </row>
    <row r="194" s="2" customFormat="1" ht="21.75" customHeight="1">
      <c r="A194" s="38"/>
      <c r="B194" s="39"/>
      <c r="C194" s="245" t="s">
        <v>273</v>
      </c>
      <c r="D194" s="245" t="s">
        <v>172</v>
      </c>
      <c r="E194" s="246" t="s">
        <v>359</v>
      </c>
      <c r="F194" s="247" t="s">
        <v>360</v>
      </c>
      <c r="G194" s="248" t="s">
        <v>183</v>
      </c>
      <c r="H194" s="249">
        <v>1.0980000000000001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176</v>
      </c>
      <c r="AT194" s="257" t="s">
        <v>172</v>
      </c>
      <c r="AU194" s="257" t="s">
        <v>91</v>
      </c>
      <c r="AY194" s="17" t="s">
        <v>169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176</v>
      </c>
      <c r="BM194" s="257" t="s">
        <v>941</v>
      </c>
    </row>
    <row r="195" s="12" customFormat="1" ht="22.8" customHeight="1">
      <c r="A195" s="12"/>
      <c r="B195" s="229"/>
      <c r="C195" s="230"/>
      <c r="D195" s="231" t="s">
        <v>75</v>
      </c>
      <c r="E195" s="243" t="s">
        <v>363</v>
      </c>
      <c r="F195" s="243" t="s">
        <v>364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P196</f>
        <v>0</v>
      </c>
      <c r="Q195" s="237"/>
      <c r="R195" s="238">
        <f>R196</f>
        <v>0</v>
      </c>
      <c r="S195" s="237"/>
      <c r="T195" s="23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84</v>
      </c>
      <c r="AT195" s="241" t="s">
        <v>75</v>
      </c>
      <c r="AU195" s="241" t="s">
        <v>84</v>
      </c>
      <c r="AY195" s="240" t="s">
        <v>169</v>
      </c>
      <c r="BK195" s="242">
        <f>BK196</f>
        <v>0</v>
      </c>
    </row>
    <row r="196" s="2" customFormat="1" ht="16.5" customHeight="1">
      <c r="A196" s="38"/>
      <c r="B196" s="39"/>
      <c r="C196" s="245" t="s">
        <v>7</v>
      </c>
      <c r="D196" s="245" t="s">
        <v>172</v>
      </c>
      <c r="E196" s="246" t="s">
        <v>366</v>
      </c>
      <c r="F196" s="247" t="s">
        <v>367</v>
      </c>
      <c r="G196" s="248" t="s">
        <v>183</v>
      </c>
      <c r="H196" s="249">
        <v>1.51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42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176</v>
      </c>
      <c r="AT196" s="257" t="s">
        <v>172</v>
      </c>
      <c r="AU196" s="257" t="s">
        <v>91</v>
      </c>
      <c r="AY196" s="17" t="s">
        <v>169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91</v>
      </c>
      <c r="BK196" s="258">
        <f>ROUND(I196*H196,2)</f>
        <v>0</v>
      </c>
      <c r="BL196" s="17" t="s">
        <v>176</v>
      </c>
      <c r="BM196" s="257" t="s">
        <v>942</v>
      </c>
    </row>
    <row r="197" s="12" customFormat="1" ht="25.92" customHeight="1">
      <c r="A197" s="12"/>
      <c r="B197" s="229"/>
      <c r="C197" s="230"/>
      <c r="D197" s="231" t="s">
        <v>75</v>
      </c>
      <c r="E197" s="232" t="s">
        <v>369</v>
      </c>
      <c r="F197" s="232" t="s">
        <v>370</v>
      </c>
      <c r="G197" s="230"/>
      <c r="H197" s="230"/>
      <c r="I197" s="233"/>
      <c r="J197" s="234">
        <f>BK197</f>
        <v>0</v>
      </c>
      <c r="K197" s="230"/>
      <c r="L197" s="235"/>
      <c r="M197" s="236"/>
      <c r="N197" s="237"/>
      <c r="O197" s="237"/>
      <c r="P197" s="238">
        <f>P198+P201+P213+P228+P232+P251+P254+P259+P308</f>
        <v>0</v>
      </c>
      <c r="Q197" s="237"/>
      <c r="R197" s="238">
        <f>R198+R201+R213+R228+R232+R251+R254+R259+R308</f>
        <v>1.3268754600000001</v>
      </c>
      <c r="S197" s="237"/>
      <c r="T197" s="239">
        <f>T198+T201+T213+T228+T232+T251+T254+T259+T308</f>
        <v>0.36799395000000007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91</v>
      </c>
      <c r="AT197" s="241" t="s">
        <v>75</v>
      </c>
      <c r="AU197" s="241" t="s">
        <v>76</v>
      </c>
      <c r="AY197" s="240" t="s">
        <v>169</v>
      </c>
      <c r="BK197" s="242">
        <f>BK198+BK201+BK213+BK228+BK232+BK251+BK254+BK259+BK308</f>
        <v>0</v>
      </c>
    </row>
    <row r="198" s="12" customFormat="1" ht="22.8" customHeight="1">
      <c r="A198" s="12"/>
      <c r="B198" s="229"/>
      <c r="C198" s="230"/>
      <c r="D198" s="231" t="s">
        <v>75</v>
      </c>
      <c r="E198" s="243" t="s">
        <v>815</v>
      </c>
      <c r="F198" s="243" t="s">
        <v>816</v>
      </c>
      <c r="G198" s="230"/>
      <c r="H198" s="230"/>
      <c r="I198" s="233"/>
      <c r="J198" s="244">
        <f>BK198</f>
        <v>0</v>
      </c>
      <c r="K198" s="230"/>
      <c r="L198" s="235"/>
      <c r="M198" s="236"/>
      <c r="N198" s="237"/>
      <c r="O198" s="237"/>
      <c r="P198" s="238">
        <f>SUM(P199:P200)</f>
        <v>0</v>
      </c>
      <c r="Q198" s="237"/>
      <c r="R198" s="238">
        <f>SUM(R199:R200)</f>
        <v>6.0000000000000002E-05</v>
      </c>
      <c r="S198" s="237"/>
      <c r="T198" s="239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40" t="s">
        <v>91</v>
      </c>
      <c r="AT198" s="241" t="s">
        <v>75</v>
      </c>
      <c r="AU198" s="241" t="s">
        <v>84</v>
      </c>
      <c r="AY198" s="240" t="s">
        <v>169</v>
      </c>
      <c r="BK198" s="242">
        <f>SUM(BK199:BK200)</f>
        <v>0</v>
      </c>
    </row>
    <row r="199" s="2" customFormat="1" ht="16.5" customHeight="1">
      <c r="A199" s="38"/>
      <c r="B199" s="39"/>
      <c r="C199" s="245" t="s">
        <v>280</v>
      </c>
      <c r="D199" s="245" t="s">
        <v>172</v>
      </c>
      <c r="E199" s="246" t="s">
        <v>817</v>
      </c>
      <c r="F199" s="247" t="s">
        <v>818</v>
      </c>
      <c r="G199" s="248" t="s">
        <v>264</v>
      </c>
      <c r="H199" s="249">
        <v>1</v>
      </c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256</v>
      </c>
      <c r="AT199" s="257" t="s">
        <v>172</v>
      </c>
      <c r="AU199" s="257" t="s">
        <v>91</v>
      </c>
      <c r="AY199" s="17" t="s">
        <v>169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256</v>
      </c>
      <c r="BM199" s="257" t="s">
        <v>943</v>
      </c>
    </row>
    <row r="200" s="2" customFormat="1" ht="16.5" customHeight="1">
      <c r="A200" s="38"/>
      <c r="B200" s="39"/>
      <c r="C200" s="282" t="s">
        <v>283</v>
      </c>
      <c r="D200" s="282" t="s">
        <v>223</v>
      </c>
      <c r="E200" s="283" t="s">
        <v>820</v>
      </c>
      <c r="F200" s="284" t="s">
        <v>821</v>
      </c>
      <c r="G200" s="285" t="s">
        <v>264</v>
      </c>
      <c r="H200" s="286">
        <v>1</v>
      </c>
      <c r="I200" s="287"/>
      <c r="J200" s="288">
        <f>ROUND(I200*H200,2)</f>
        <v>0</v>
      </c>
      <c r="K200" s="289"/>
      <c r="L200" s="290"/>
      <c r="M200" s="291" t="s">
        <v>1</v>
      </c>
      <c r="N200" s="292" t="s">
        <v>42</v>
      </c>
      <c r="O200" s="91"/>
      <c r="P200" s="255">
        <f>O200*H200</f>
        <v>0</v>
      </c>
      <c r="Q200" s="255">
        <v>6.0000000000000002E-05</v>
      </c>
      <c r="R200" s="255">
        <f>Q200*H200</f>
        <v>6.0000000000000002E-05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335</v>
      </c>
      <c r="AT200" s="257" t="s">
        <v>223</v>
      </c>
      <c r="AU200" s="257" t="s">
        <v>91</v>
      </c>
      <c r="AY200" s="17" t="s">
        <v>169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256</v>
      </c>
      <c r="BM200" s="257" t="s">
        <v>944</v>
      </c>
    </row>
    <row r="201" s="12" customFormat="1" ht="22.8" customHeight="1">
      <c r="A201" s="12"/>
      <c r="B201" s="229"/>
      <c r="C201" s="230"/>
      <c r="D201" s="231" t="s">
        <v>75</v>
      </c>
      <c r="E201" s="243" t="s">
        <v>584</v>
      </c>
      <c r="F201" s="243" t="s">
        <v>585</v>
      </c>
      <c r="G201" s="230"/>
      <c r="H201" s="230"/>
      <c r="I201" s="233"/>
      <c r="J201" s="244">
        <f>BK201</f>
        <v>0</v>
      </c>
      <c r="K201" s="230"/>
      <c r="L201" s="235"/>
      <c r="M201" s="236"/>
      <c r="N201" s="237"/>
      <c r="O201" s="237"/>
      <c r="P201" s="238">
        <f>SUM(P202:P212)</f>
        <v>0</v>
      </c>
      <c r="Q201" s="237"/>
      <c r="R201" s="238">
        <f>SUM(R202:R212)</f>
        <v>0.11591</v>
      </c>
      <c r="S201" s="237"/>
      <c r="T201" s="239">
        <f>SUM(T202:T212)</f>
        <v>0.0016999999999999999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40" t="s">
        <v>91</v>
      </c>
      <c r="AT201" s="241" t="s">
        <v>75</v>
      </c>
      <c r="AU201" s="241" t="s">
        <v>84</v>
      </c>
      <c r="AY201" s="240" t="s">
        <v>169</v>
      </c>
      <c r="BK201" s="242">
        <f>SUM(BK202:BK212)</f>
        <v>0</v>
      </c>
    </row>
    <row r="202" s="2" customFormat="1" ht="16.5" customHeight="1">
      <c r="A202" s="38"/>
      <c r="B202" s="39"/>
      <c r="C202" s="245" t="s">
        <v>287</v>
      </c>
      <c r="D202" s="245" t="s">
        <v>172</v>
      </c>
      <c r="E202" s="246" t="s">
        <v>586</v>
      </c>
      <c r="F202" s="247" t="s">
        <v>587</v>
      </c>
      <c r="G202" s="248" t="s">
        <v>189</v>
      </c>
      <c r="H202" s="249">
        <v>2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0.0016000000000000001</v>
      </c>
      <c r="R202" s="255">
        <f>Q202*H202</f>
        <v>0.0032000000000000002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256</v>
      </c>
      <c r="AT202" s="257" t="s">
        <v>172</v>
      </c>
      <c r="AU202" s="257" t="s">
        <v>91</v>
      </c>
      <c r="AY202" s="17" t="s">
        <v>169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256</v>
      </c>
      <c r="BM202" s="257" t="s">
        <v>945</v>
      </c>
    </row>
    <row r="203" s="13" customFormat="1">
      <c r="A203" s="13"/>
      <c r="B203" s="259"/>
      <c r="C203" s="260"/>
      <c r="D203" s="261" t="s">
        <v>178</v>
      </c>
      <c r="E203" s="262" t="s">
        <v>490</v>
      </c>
      <c r="F203" s="263" t="s">
        <v>589</v>
      </c>
      <c r="G203" s="260"/>
      <c r="H203" s="264">
        <v>2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178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169</v>
      </c>
    </row>
    <row r="204" s="2" customFormat="1" ht="16.5" customHeight="1">
      <c r="A204" s="38"/>
      <c r="B204" s="39"/>
      <c r="C204" s="245" t="s">
        <v>293</v>
      </c>
      <c r="D204" s="245" t="s">
        <v>172</v>
      </c>
      <c r="E204" s="246" t="s">
        <v>824</v>
      </c>
      <c r="F204" s="247" t="s">
        <v>825</v>
      </c>
      <c r="G204" s="248" t="s">
        <v>264</v>
      </c>
      <c r="H204" s="249">
        <v>1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42</v>
      </c>
      <c r="O204" s="91"/>
      <c r="P204" s="255">
        <f>O204*H204</f>
        <v>0</v>
      </c>
      <c r="Q204" s="255">
        <v>0.0010100000000000001</v>
      </c>
      <c r="R204" s="255">
        <f>Q204*H204</f>
        <v>0.0010100000000000001</v>
      </c>
      <c r="S204" s="255">
        <v>0.0016999999999999999</v>
      </c>
      <c r="T204" s="256">
        <f>S204*H204</f>
        <v>0.0016999999999999999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256</v>
      </c>
      <c r="AT204" s="257" t="s">
        <v>172</v>
      </c>
      <c r="AU204" s="257" t="s">
        <v>91</v>
      </c>
      <c r="AY204" s="17" t="s">
        <v>169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256</v>
      </c>
      <c r="BM204" s="257" t="s">
        <v>946</v>
      </c>
    </row>
    <row r="205" s="13" customFormat="1">
      <c r="A205" s="13"/>
      <c r="B205" s="259"/>
      <c r="C205" s="260"/>
      <c r="D205" s="261" t="s">
        <v>178</v>
      </c>
      <c r="E205" s="262" t="s">
        <v>1</v>
      </c>
      <c r="F205" s="263" t="s">
        <v>84</v>
      </c>
      <c r="G205" s="260"/>
      <c r="H205" s="264">
        <v>1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178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169</v>
      </c>
    </row>
    <row r="206" s="2" customFormat="1" ht="16.5" customHeight="1">
      <c r="A206" s="38"/>
      <c r="B206" s="39"/>
      <c r="C206" s="245" t="s">
        <v>300</v>
      </c>
      <c r="D206" s="245" t="s">
        <v>172</v>
      </c>
      <c r="E206" s="246" t="s">
        <v>827</v>
      </c>
      <c r="F206" s="247" t="s">
        <v>828</v>
      </c>
      <c r="G206" s="248" t="s">
        <v>189</v>
      </c>
      <c r="H206" s="249">
        <v>10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0.00010000000000000001</v>
      </c>
      <c r="R206" s="255">
        <f>Q206*H206</f>
        <v>0.001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256</v>
      </c>
      <c r="AT206" s="257" t="s">
        <v>172</v>
      </c>
      <c r="AU206" s="257" t="s">
        <v>91</v>
      </c>
      <c r="AY206" s="17" t="s">
        <v>169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256</v>
      </c>
      <c r="BM206" s="257" t="s">
        <v>947</v>
      </c>
    </row>
    <row r="207" s="13" customFormat="1">
      <c r="A207" s="13"/>
      <c r="B207" s="259"/>
      <c r="C207" s="260"/>
      <c r="D207" s="261" t="s">
        <v>178</v>
      </c>
      <c r="E207" s="262" t="s">
        <v>1</v>
      </c>
      <c r="F207" s="263" t="s">
        <v>492</v>
      </c>
      <c r="G207" s="260"/>
      <c r="H207" s="264">
        <v>10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178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169</v>
      </c>
    </row>
    <row r="208" s="2" customFormat="1" ht="16.5" customHeight="1">
      <c r="A208" s="38"/>
      <c r="B208" s="39"/>
      <c r="C208" s="245" t="s">
        <v>305</v>
      </c>
      <c r="D208" s="245" t="s">
        <v>172</v>
      </c>
      <c r="E208" s="246" t="s">
        <v>830</v>
      </c>
      <c r="F208" s="247" t="s">
        <v>831</v>
      </c>
      <c r="G208" s="248" t="s">
        <v>189</v>
      </c>
      <c r="H208" s="249">
        <v>10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42</v>
      </c>
      <c r="O208" s="91"/>
      <c r="P208" s="255">
        <f>O208*H208</f>
        <v>0</v>
      </c>
      <c r="Q208" s="255">
        <v>0.00072000000000000005</v>
      </c>
      <c r="R208" s="255">
        <f>Q208*H208</f>
        <v>0.0072000000000000007</v>
      </c>
      <c r="S208" s="255">
        <v>0</v>
      </c>
      <c r="T208" s="25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256</v>
      </c>
      <c r="AT208" s="257" t="s">
        <v>172</v>
      </c>
      <c r="AU208" s="257" t="s">
        <v>91</v>
      </c>
      <c r="AY208" s="17" t="s">
        <v>169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256</v>
      </c>
      <c r="BM208" s="257" t="s">
        <v>948</v>
      </c>
    </row>
    <row r="209" s="13" customFormat="1">
      <c r="A209" s="13"/>
      <c r="B209" s="259"/>
      <c r="C209" s="260"/>
      <c r="D209" s="261" t="s">
        <v>178</v>
      </c>
      <c r="E209" s="262" t="s">
        <v>492</v>
      </c>
      <c r="F209" s="263" t="s">
        <v>222</v>
      </c>
      <c r="G209" s="260"/>
      <c r="H209" s="264">
        <v>10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178</v>
      </c>
      <c r="AU209" s="270" t="s">
        <v>91</v>
      </c>
      <c r="AV209" s="13" t="s">
        <v>91</v>
      </c>
      <c r="AW209" s="13" t="s">
        <v>32</v>
      </c>
      <c r="AX209" s="13" t="s">
        <v>84</v>
      </c>
      <c r="AY209" s="270" t="s">
        <v>169</v>
      </c>
    </row>
    <row r="210" s="2" customFormat="1" ht="16.5" customHeight="1">
      <c r="A210" s="38"/>
      <c r="B210" s="39"/>
      <c r="C210" s="282" t="s">
        <v>312</v>
      </c>
      <c r="D210" s="282" t="s">
        <v>223</v>
      </c>
      <c r="E210" s="283" t="s">
        <v>833</v>
      </c>
      <c r="F210" s="284" t="s">
        <v>834</v>
      </c>
      <c r="G210" s="285" t="s">
        <v>189</v>
      </c>
      <c r="H210" s="286">
        <v>11.5</v>
      </c>
      <c r="I210" s="287"/>
      <c r="J210" s="288">
        <f>ROUND(I210*H210,2)</f>
        <v>0</v>
      </c>
      <c r="K210" s="289"/>
      <c r="L210" s="290"/>
      <c r="M210" s="291" t="s">
        <v>1</v>
      </c>
      <c r="N210" s="292" t="s">
        <v>42</v>
      </c>
      <c r="O210" s="91"/>
      <c r="P210" s="255">
        <f>O210*H210</f>
        <v>0</v>
      </c>
      <c r="Q210" s="255">
        <v>0.0089999999999999993</v>
      </c>
      <c r="R210" s="255">
        <f>Q210*H210</f>
        <v>0.1035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335</v>
      </c>
      <c r="AT210" s="257" t="s">
        <v>223</v>
      </c>
      <c r="AU210" s="257" t="s">
        <v>91</v>
      </c>
      <c r="AY210" s="17" t="s">
        <v>169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256</v>
      </c>
      <c r="BM210" s="257" t="s">
        <v>949</v>
      </c>
    </row>
    <row r="211" s="13" customFormat="1">
      <c r="A211" s="13"/>
      <c r="B211" s="259"/>
      <c r="C211" s="260"/>
      <c r="D211" s="261" t="s">
        <v>178</v>
      </c>
      <c r="E211" s="260"/>
      <c r="F211" s="263" t="s">
        <v>836</v>
      </c>
      <c r="G211" s="260"/>
      <c r="H211" s="264">
        <v>11.5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178</v>
      </c>
      <c r="AU211" s="270" t="s">
        <v>91</v>
      </c>
      <c r="AV211" s="13" t="s">
        <v>91</v>
      </c>
      <c r="AW211" s="13" t="s">
        <v>4</v>
      </c>
      <c r="AX211" s="13" t="s">
        <v>84</v>
      </c>
      <c r="AY211" s="270" t="s">
        <v>169</v>
      </c>
    </row>
    <row r="212" s="2" customFormat="1" ht="21.75" customHeight="1">
      <c r="A212" s="38"/>
      <c r="B212" s="39"/>
      <c r="C212" s="245" t="s">
        <v>317</v>
      </c>
      <c r="D212" s="245" t="s">
        <v>172</v>
      </c>
      <c r="E212" s="246" t="s">
        <v>590</v>
      </c>
      <c r="F212" s="247" t="s">
        <v>591</v>
      </c>
      <c r="G212" s="248" t="s">
        <v>592</v>
      </c>
      <c r="H212" s="298"/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256</v>
      </c>
      <c r="AT212" s="257" t="s">
        <v>172</v>
      </c>
      <c r="AU212" s="257" t="s">
        <v>91</v>
      </c>
      <c r="AY212" s="17" t="s">
        <v>169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256</v>
      </c>
      <c r="BM212" s="257" t="s">
        <v>950</v>
      </c>
    </row>
    <row r="213" s="12" customFormat="1" ht="22.8" customHeight="1">
      <c r="A213" s="12"/>
      <c r="B213" s="229"/>
      <c r="C213" s="230"/>
      <c r="D213" s="231" t="s">
        <v>75</v>
      </c>
      <c r="E213" s="243" t="s">
        <v>378</v>
      </c>
      <c r="F213" s="243" t="s">
        <v>379</v>
      </c>
      <c r="G213" s="230"/>
      <c r="H213" s="230"/>
      <c r="I213" s="233"/>
      <c r="J213" s="244">
        <f>BK213</f>
        <v>0</v>
      </c>
      <c r="K213" s="230"/>
      <c r="L213" s="235"/>
      <c r="M213" s="236"/>
      <c r="N213" s="237"/>
      <c r="O213" s="237"/>
      <c r="P213" s="238">
        <f>SUM(P214:P227)</f>
        <v>0</v>
      </c>
      <c r="Q213" s="237"/>
      <c r="R213" s="238">
        <f>SUM(R214:R227)</f>
        <v>0.10782</v>
      </c>
      <c r="S213" s="237"/>
      <c r="T213" s="239">
        <f>SUM(T214:T227)</f>
        <v>0.15480000000000002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0" t="s">
        <v>91</v>
      </c>
      <c r="AT213" s="241" t="s">
        <v>75</v>
      </c>
      <c r="AU213" s="241" t="s">
        <v>84</v>
      </c>
      <c r="AY213" s="240" t="s">
        <v>169</v>
      </c>
      <c r="BK213" s="242">
        <f>SUM(BK214:BK227)</f>
        <v>0</v>
      </c>
    </row>
    <row r="214" s="2" customFormat="1" ht="21.75" customHeight="1">
      <c r="A214" s="38"/>
      <c r="B214" s="39"/>
      <c r="C214" s="245" t="s">
        <v>322</v>
      </c>
      <c r="D214" s="245" t="s">
        <v>172</v>
      </c>
      <c r="E214" s="246" t="s">
        <v>381</v>
      </c>
      <c r="F214" s="247" t="s">
        <v>382</v>
      </c>
      <c r="G214" s="248" t="s">
        <v>264</v>
      </c>
      <c r="H214" s="249">
        <v>6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256</v>
      </c>
      <c r="AT214" s="257" t="s">
        <v>172</v>
      </c>
      <c r="AU214" s="257" t="s">
        <v>91</v>
      </c>
      <c r="AY214" s="17" t="s">
        <v>169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951</v>
      </c>
    </row>
    <row r="215" s="13" customFormat="1">
      <c r="A215" s="13"/>
      <c r="B215" s="259"/>
      <c r="C215" s="260"/>
      <c r="D215" s="261" t="s">
        <v>178</v>
      </c>
      <c r="E215" s="262" t="s">
        <v>494</v>
      </c>
      <c r="F215" s="263" t="s">
        <v>201</v>
      </c>
      <c r="G215" s="260"/>
      <c r="H215" s="264">
        <v>6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178</v>
      </c>
      <c r="AU215" s="270" t="s">
        <v>91</v>
      </c>
      <c r="AV215" s="13" t="s">
        <v>91</v>
      </c>
      <c r="AW215" s="13" t="s">
        <v>32</v>
      </c>
      <c r="AX215" s="13" t="s">
        <v>84</v>
      </c>
      <c r="AY215" s="270" t="s">
        <v>169</v>
      </c>
    </row>
    <row r="216" s="2" customFormat="1" ht="21.75" customHeight="1">
      <c r="A216" s="38"/>
      <c r="B216" s="39"/>
      <c r="C216" s="282" t="s">
        <v>327</v>
      </c>
      <c r="D216" s="282" t="s">
        <v>223</v>
      </c>
      <c r="E216" s="283" t="s">
        <v>595</v>
      </c>
      <c r="F216" s="284" t="s">
        <v>596</v>
      </c>
      <c r="G216" s="285" t="s">
        <v>264</v>
      </c>
      <c r="H216" s="286">
        <v>6</v>
      </c>
      <c r="I216" s="287"/>
      <c r="J216" s="288">
        <f>ROUND(I216*H216,2)</f>
        <v>0</v>
      </c>
      <c r="K216" s="289"/>
      <c r="L216" s="290"/>
      <c r="M216" s="291" t="s">
        <v>1</v>
      </c>
      <c r="N216" s="292" t="s">
        <v>42</v>
      </c>
      <c r="O216" s="91"/>
      <c r="P216" s="255">
        <f>O216*H216</f>
        <v>0</v>
      </c>
      <c r="Q216" s="255">
        <v>0.016</v>
      </c>
      <c r="R216" s="255">
        <f>Q216*H216</f>
        <v>0.096000000000000002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335</v>
      </c>
      <c r="AT216" s="257" t="s">
        <v>223</v>
      </c>
      <c r="AU216" s="257" t="s">
        <v>91</v>
      </c>
      <c r="AY216" s="17" t="s">
        <v>169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256</v>
      </c>
      <c r="BM216" s="257" t="s">
        <v>952</v>
      </c>
    </row>
    <row r="217" s="13" customFormat="1">
      <c r="A217" s="13"/>
      <c r="B217" s="259"/>
      <c r="C217" s="260"/>
      <c r="D217" s="261" t="s">
        <v>178</v>
      </c>
      <c r="E217" s="262" t="s">
        <v>1</v>
      </c>
      <c r="F217" s="263" t="s">
        <v>494</v>
      </c>
      <c r="G217" s="260"/>
      <c r="H217" s="264">
        <v>6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178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169</v>
      </c>
    </row>
    <row r="218" s="2" customFormat="1" ht="16.5" customHeight="1">
      <c r="A218" s="38"/>
      <c r="B218" s="39"/>
      <c r="C218" s="282" t="s">
        <v>335</v>
      </c>
      <c r="D218" s="282" t="s">
        <v>223</v>
      </c>
      <c r="E218" s="283" t="s">
        <v>399</v>
      </c>
      <c r="F218" s="284" t="s">
        <v>400</v>
      </c>
      <c r="G218" s="285" t="s">
        <v>401</v>
      </c>
      <c r="H218" s="286">
        <v>0.17999999999999999</v>
      </c>
      <c r="I218" s="287"/>
      <c r="J218" s="288">
        <f>ROUND(I218*H218,2)</f>
        <v>0</v>
      </c>
      <c r="K218" s="289"/>
      <c r="L218" s="290"/>
      <c r="M218" s="291" t="s">
        <v>1</v>
      </c>
      <c r="N218" s="292" t="s">
        <v>42</v>
      </c>
      <c r="O218" s="91"/>
      <c r="P218" s="255">
        <f>O218*H218</f>
        <v>0</v>
      </c>
      <c r="Q218" s="255">
        <v>0.0040000000000000001</v>
      </c>
      <c r="R218" s="255">
        <f>Q218*H218</f>
        <v>0.00071999999999999994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335</v>
      </c>
      <c r="AT218" s="257" t="s">
        <v>223</v>
      </c>
      <c r="AU218" s="257" t="s">
        <v>91</v>
      </c>
      <c r="AY218" s="17" t="s">
        <v>169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256</v>
      </c>
      <c r="BM218" s="257" t="s">
        <v>953</v>
      </c>
    </row>
    <row r="219" s="13" customFormat="1">
      <c r="A219" s="13"/>
      <c r="B219" s="259"/>
      <c r="C219" s="260"/>
      <c r="D219" s="261" t="s">
        <v>178</v>
      </c>
      <c r="E219" s="262" t="s">
        <v>1</v>
      </c>
      <c r="F219" s="263" t="s">
        <v>599</v>
      </c>
      <c r="G219" s="260"/>
      <c r="H219" s="264">
        <v>0.17999999999999999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178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169</v>
      </c>
    </row>
    <row r="220" s="2" customFormat="1" ht="16.5" customHeight="1">
      <c r="A220" s="38"/>
      <c r="B220" s="39"/>
      <c r="C220" s="245" t="s">
        <v>339</v>
      </c>
      <c r="D220" s="245" t="s">
        <v>172</v>
      </c>
      <c r="E220" s="246" t="s">
        <v>600</v>
      </c>
      <c r="F220" s="247" t="s">
        <v>601</v>
      </c>
      <c r="G220" s="248" t="s">
        <v>264</v>
      </c>
      <c r="H220" s="249">
        <v>6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0.0018</v>
      </c>
      <c r="T220" s="256">
        <f>S220*H220</f>
        <v>0.010800000000000001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256</v>
      </c>
      <c r="AT220" s="257" t="s">
        <v>172</v>
      </c>
      <c r="AU220" s="257" t="s">
        <v>91</v>
      </c>
      <c r="AY220" s="17" t="s">
        <v>169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256</v>
      </c>
      <c r="BM220" s="257" t="s">
        <v>954</v>
      </c>
    </row>
    <row r="221" s="13" customFormat="1">
      <c r="A221" s="13"/>
      <c r="B221" s="259"/>
      <c r="C221" s="260"/>
      <c r="D221" s="261" t="s">
        <v>178</v>
      </c>
      <c r="E221" s="262" t="s">
        <v>1</v>
      </c>
      <c r="F221" s="263" t="s">
        <v>494</v>
      </c>
      <c r="G221" s="260"/>
      <c r="H221" s="264">
        <v>6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178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169</v>
      </c>
    </row>
    <row r="222" s="2" customFormat="1" ht="21.75" customHeight="1">
      <c r="A222" s="38"/>
      <c r="B222" s="39"/>
      <c r="C222" s="245" t="s">
        <v>343</v>
      </c>
      <c r="D222" s="245" t="s">
        <v>172</v>
      </c>
      <c r="E222" s="246" t="s">
        <v>409</v>
      </c>
      <c r="F222" s="247" t="s">
        <v>410</v>
      </c>
      <c r="G222" s="248" t="s">
        <v>264</v>
      </c>
      <c r="H222" s="249">
        <v>6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0.024</v>
      </c>
      <c r="T222" s="256">
        <f>S222*H222</f>
        <v>0.14400000000000002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256</v>
      </c>
      <c r="AT222" s="257" t="s">
        <v>172</v>
      </c>
      <c r="AU222" s="257" t="s">
        <v>91</v>
      </c>
      <c r="AY222" s="17" t="s">
        <v>169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256</v>
      </c>
      <c r="BM222" s="257" t="s">
        <v>955</v>
      </c>
    </row>
    <row r="223" s="13" customFormat="1">
      <c r="A223" s="13"/>
      <c r="B223" s="259"/>
      <c r="C223" s="260"/>
      <c r="D223" s="261" t="s">
        <v>178</v>
      </c>
      <c r="E223" s="262" t="s">
        <v>1</v>
      </c>
      <c r="F223" s="263" t="s">
        <v>494</v>
      </c>
      <c r="G223" s="260"/>
      <c r="H223" s="264">
        <v>6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178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169</v>
      </c>
    </row>
    <row r="224" s="2" customFormat="1" ht="21.75" customHeight="1">
      <c r="A224" s="38"/>
      <c r="B224" s="39"/>
      <c r="C224" s="245" t="s">
        <v>348</v>
      </c>
      <c r="D224" s="245" t="s">
        <v>172</v>
      </c>
      <c r="E224" s="246" t="s">
        <v>604</v>
      </c>
      <c r="F224" s="247" t="s">
        <v>605</v>
      </c>
      <c r="G224" s="248" t="s">
        <v>264</v>
      </c>
      <c r="H224" s="249">
        <v>6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256</v>
      </c>
      <c r="AT224" s="257" t="s">
        <v>172</v>
      </c>
      <c r="AU224" s="257" t="s">
        <v>91</v>
      </c>
      <c r="AY224" s="17" t="s">
        <v>169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256</v>
      </c>
      <c r="BM224" s="257" t="s">
        <v>956</v>
      </c>
    </row>
    <row r="225" s="13" customFormat="1">
      <c r="A225" s="13"/>
      <c r="B225" s="259"/>
      <c r="C225" s="260"/>
      <c r="D225" s="261" t="s">
        <v>178</v>
      </c>
      <c r="E225" s="262" t="s">
        <v>1</v>
      </c>
      <c r="F225" s="263" t="s">
        <v>494</v>
      </c>
      <c r="G225" s="260"/>
      <c r="H225" s="264">
        <v>6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178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169</v>
      </c>
    </row>
    <row r="226" s="2" customFormat="1" ht="21.75" customHeight="1">
      <c r="A226" s="38"/>
      <c r="B226" s="39"/>
      <c r="C226" s="282" t="s">
        <v>353</v>
      </c>
      <c r="D226" s="282" t="s">
        <v>223</v>
      </c>
      <c r="E226" s="283" t="s">
        <v>607</v>
      </c>
      <c r="F226" s="284" t="s">
        <v>608</v>
      </c>
      <c r="G226" s="285" t="s">
        <v>264</v>
      </c>
      <c r="H226" s="286">
        <v>6</v>
      </c>
      <c r="I226" s="287"/>
      <c r="J226" s="288">
        <f>ROUND(I226*H226,2)</f>
        <v>0</v>
      </c>
      <c r="K226" s="289"/>
      <c r="L226" s="290"/>
      <c r="M226" s="291" t="s">
        <v>1</v>
      </c>
      <c r="N226" s="292" t="s">
        <v>42</v>
      </c>
      <c r="O226" s="91"/>
      <c r="P226" s="255">
        <f>O226*H226</f>
        <v>0</v>
      </c>
      <c r="Q226" s="255">
        <v>0.0018500000000000001</v>
      </c>
      <c r="R226" s="255">
        <f>Q226*H226</f>
        <v>0.011100000000000001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335</v>
      </c>
      <c r="AT226" s="257" t="s">
        <v>223</v>
      </c>
      <c r="AU226" s="257" t="s">
        <v>91</v>
      </c>
      <c r="AY226" s="17" t="s">
        <v>169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256</v>
      </c>
      <c r="BM226" s="257" t="s">
        <v>957</v>
      </c>
    </row>
    <row r="227" s="2" customFormat="1" ht="21.75" customHeight="1">
      <c r="A227" s="38"/>
      <c r="B227" s="39"/>
      <c r="C227" s="245" t="s">
        <v>358</v>
      </c>
      <c r="D227" s="245" t="s">
        <v>172</v>
      </c>
      <c r="E227" s="246" t="s">
        <v>413</v>
      </c>
      <c r="F227" s="247" t="s">
        <v>414</v>
      </c>
      <c r="G227" s="248" t="s">
        <v>183</v>
      </c>
      <c r="H227" s="249">
        <v>0.108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256</v>
      </c>
      <c r="AT227" s="257" t="s">
        <v>172</v>
      </c>
      <c r="AU227" s="257" t="s">
        <v>91</v>
      </c>
      <c r="AY227" s="17" t="s">
        <v>169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256</v>
      </c>
      <c r="BM227" s="257" t="s">
        <v>958</v>
      </c>
    </row>
    <row r="228" s="12" customFormat="1" ht="22.8" customHeight="1">
      <c r="A228" s="12"/>
      <c r="B228" s="229"/>
      <c r="C228" s="230"/>
      <c r="D228" s="231" t="s">
        <v>75</v>
      </c>
      <c r="E228" s="243" t="s">
        <v>611</v>
      </c>
      <c r="F228" s="243" t="s">
        <v>612</v>
      </c>
      <c r="G228" s="230"/>
      <c r="H228" s="230"/>
      <c r="I228" s="233"/>
      <c r="J228" s="244">
        <f>BK228</f>
        <v>0</v>
      </c>
      <c r="K228" s="230"/>
      <c r="L228" s="235"/>
      <c r="M228" s="236"/>
      <c r="N228" s="237"/>
      <c r="O228" s="237"/>
      <c r="P228" s="238">
        <f>SUM(P229:P231)</f>
        <v>0</v>
      </c>
      <c r="Q228" s="237"/>
      <c r="R228" s="238">
        <f>SUM(R229:R231)</f>
        <v>0</v>
      </c>
      <c r="S228" s="237"/>
      <c r="T228" s="239">
        <f>SUM(T229:T231)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40" t="s">
        <v>91</v>
      </c>
      <c r="AT228" s="241" t="s">
        <v>75</v>
      </c>
      <c r="AU228" s="241" t="s">
        <v>84</v>
      </c>
      <c r="AY228" s="240" t="s">
        <v>169</v>
      </c>
      <c r="BK228" s="242">
        <f>SUM(BK229:BK231)</f>
        <v>0</v>
      </c>
    </row>
    <row r="229" s="2" customFormat="1" ht="21.75" customHeight="1">
      <c r="A229" s="38"/>
      <c r="B229" s="39"/>
      <c r="C229" s="245" t="s">
        <v>365</v>
      </c>
      <c r="D229" s="245" t="s">
        <v>172</v>
      </c>
      <c r="E229" s="246" t="s">
        <v>613</v>
      </c>
      <c r="F229" s="247" t="s">
        <v>614</v>
      </c>
      <c r="G229" s="248" t="s">
        <v>264</v>
      </c>
      <c r="H229" s="249">
        <v>1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</v>
      </c>
      <c r="R229" s="255">
        <f>Q229*H229</f>
        <v>0</v>
      </c>
      <c r="S229" s="255">
        <v>0</v>
      </c>
      <c r="T229" s="25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256</v>
      </c>
      <c r="AT229" s="257" t="s">
        <v>172</v>
      </c>
      <c r="AU229" s="257" t="s">
        <v>91</v>
      </c>
      <c r="AY229" s="17" t="s">
        <v>169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256</v>
      </c>
      <c r="BM229" s="257" t="s">
        <v>959</v>
      </c>
    </row>
    <row r="230" s="13" customFormat="1">
      <c r="A230" s="13"/>
      <c r="B230" s="259"/>
      <c r="C230" s="260"/>
      <c r="D230" s="261" t="s">
        <v>178</v>
      </c>
      <c r="E230" s="262" t="s">
        <v>1</v>
      </c>
      <c r="F230" s="263" t="s">
        <v>84</v>
      </c>
      <c r="G230" s="260"/>
      <c r="H230" s="264">
        <v>1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178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169</v>
      </c>
    </row>
    <row r="231" s="2" customFormat="1" ht="21.75" customHeight="1">
      <c r="A231" s="38"/>
      <c r="B231" s="39"/>
      <c r="C231" s="245" t="s">
        <v>373</v>
      </c>
      <c r="D231" s="245" t="s">
        <v>172</v>
      </c>
      <c r="E231" s="246" t="s">
        <v>616</v>
      </c>
      <c r="F231" s="247" t="s">
        <v>617</v>
      </c>
      <c r="G231" s="248" t="s">
        <v>592</v>
      </c>
      <c r="H231" s="298"/>
      <c r="I231" s="250"/>
      <c r="J231" s="251">
        <f>ROUND(I231*H231,2)</f>
        <v>0</v>
      </c>
      <c r="K231" s="252"/>
      <c r="L231" s="44"/>
      <c r="M231" s="253" t="s">
        <v>1</v>
      </c>
      <c r="N231" s="254" t="s">
        <v>42</v>
      </c>
      <c r="O231" s="91"/>
      <c r="P231" s="255">
        <f>O231*H231</f>
        <v>0</v>
      </c>
      <c r="Q231" s="255">
        <v>0</v>
      </c>
      <c r="R231" s="255">
        <f>Q231*H231</f>
        <v>0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256</v>
      </c>
      <c r="AT231" s="257" t="s">
        <v>172</v>
      </c>
      <c r="AU231" s="257" t="s">
        <v>91</v>
      </c>
      <c r="AY231" s="17" t="s">
        <v>169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256</v>
      </c>
      <c r="BM231" s="257" t="s">
        <v>960</v>
      </c>
    </row>
    <row r="232" s="12" customFormat="1" ht="22.8" customHeight="1">
      <c r="A232" s="12"/>
      <c r="B232" s="229"/>
      <c r="C232" s="230"/>
      <c r="D232" s="231" t="s">
        <v>75</v>
      </c>
      <c r="E232" s="243" t="s">
        <v>619</v>
      </c>
      <c r="F232" s="243" t="s">
        <v>620</v>
      </c>
      <c r="G232" s="230"/>
      <c r="H232" s="230"/>
      <c r="I232" s="233"/>
      <c r="J232" s="244">
        <f>BK232</f>
        <v>0</v>
      </c>
      <c r="K232" s="230"/>
      <c r="L232" s="235"/>
      <c r="M232" s="236"/>
      <c r="N232" s="237"/>
      <c r="O232" s="237"/>
      <c r="P232" s="238">
        <f>SUM(P233:P250)</f>
        <v>0</v>
      </c>
      <c r="Q232" s="237"/>
      <c r="R232" s="238">
        <f>SUM(R233:R250)</f>
        <v>0.12851289999999999</v>
      </c>
      <c r="S232" s="237"/>
      <c r="T232" s="239">
        <f>SUM(T233:T250)</f>
        <v>0.18028150000000001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40" t="s">
        <v>91</v>
      </c>
      <c r="AT232" s="241" t="s">
        <v>75</v>
      </c>
      <c r="AU232" s="241" t="s">
        <v>84</v>
      </c>
      <c r="AY232" s="240" t="s">
        <v>169</v>
      </c>
      <c r="BK232" s="242">
        <f>SUM(BK233:BK250)</f>
        <v>0</v>
      </c>
    </row>
    <row r="233" s="2" customFormat="1" ht="16.5" customHeight="1">
      <c r="A233" s="38"/>
      <c r="B233" s="39"/>
      <c r="C233" s="245" t="s">
        <v>380</v>
      </c>
      <c r="D233" s="245" t="s">
        <v>172</v>
      </c>
      <c r="E233" s="246" t="s">
        <v>621</v>
      </c>
      <c r="F233" s="247" t="s">
        <v>622</v>
      </c>
      <c r="G233" s="248" t="s">
        <v>175</v>
      </c>
      <c r="H233" s="249">
        <v>34.270000000000003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</v>
      </c>
      <c r="R233" s="255">
        <f>Q233*H233</f>
        <v>0</v>
      </c>
      <c r="S233" s="255">
        <v>0.0032499999999999999</v>
      </c>
      <c r="T233" s="256">
        <f>S233*H233</f>
        <v>0.1113775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256</v>
      </c>
      <c r="AT233" s="257" t="s">
        <v>172</v>
      </c>
      <c r="AU233" s="257" t="s">
        <v>91</v>
      </c>
      <c r="AY233" s="17" t="s">
        <v>169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256</v>
      </c>
      <c r="BM233" s="257" t="s">
        <v>961</v>
      </c>
    </row>
    <row r="234" s="13" customFormat="1">
      <c r="A234" s="13"/>
      <c r="B234" s="259"/>
      <c r="C234" s="260"/>
      <c r="D234" s="261" t="s">
        <v>178</v>
      </c>
      <c r="E234" s="262" t="s">
        <v>485</v>
      </c>
      <c r="F234" s="263" t="s">
        <v>962</v>
      </c>
      <c r="G234" s="260"/>
      <c r="H234" s="264">
        <v>34.270000000000003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178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169</v>
      </c>
    </row>
    <row r="235" s="2" customFormat="1" ht="21.75" customHeight="1">
      <c r="A235" s="38"/>
      <c r="B235" s="39"/>
      <c r="C235" s="245" t="s">
        <v>385</v>
      </c>
      <c r="D235" s="245" t="s">
        <v>172</v>
      </c>
      <c r="E235" s="246" t="s">
        <v>625</v>
      </c>
      <c r="F235" s="247" t="s">
        <v>626</v>
      </c>
      <c r="G235" s="248" t="s">
        <v>175</v>
      </c>
      <c r="H235" s="249">
        <v>34.270000000000003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0.00042999999999999999</v>
      </c>
      <c r="R235" s="255">
        <f>Q235*H235</f>
        <v>0.0147361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256</v>
      </c>
      <c r="AT235" s="257" t="s">
        <v>172</v>
      </c>
      <c r="AU235" s="257" t="s">
        <v>91</v>
      </c>
      <c r="AY235" s="17" t="s">
        <v>169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256</v>
      </c>
      <c r="BM235" s="257" t="s">
        <v>963</v>
      </c>
    </row>
    <row r="236" s="13" customFormat="1">
      <c r="A236" s="13"/>
      <c r="B236" s="259"/>
      <c r="C236" s="260"/>
      <c r="D236" s="261" t="s">
        <v>178</v>
      </c>
      <c r="E236" s="262" t="s">
        <v>1</v>
      </c>
      <c r="F236" s="263" t="s">
        <v>485</v>
      </c>
      <c r="G236" s="260"/>
      <c r="H236" s="264">
        <v>34.270000000000003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178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169</v>
      </c>
    </row>
    <row r="237" s="2" customFormat="1" ht="21.75" customHeight="1">
      <c r="A237" s="38"/>
      <c r="B237" s="39"/>
      <c r="C237" s="282" t="s">
        <v>390</v>
      </c>
      <c r="D237" s="282" t="s">
        <v>223</v>
      </c>
      <c r="E237" s="283" t="s">
        <v>628</v>
      </c>
      <c r="F237" s="284" t="s">
        <v>629</v>
      </c>
      <c r="G237" s="285" t="s">
        <v>189</v>
      </c>
      <c r="H237" s="286">
        <v>4.1120000000000001</v>
      </c>
      <c r="I237" s="287"/>
      <c r="J237" s="288">
        <f>ROUND(I237*H237,2)</f>
        <v>0</v>
      </c>
      <c r="K237" s="289"/>
      <c r="L237" s="290"/>
      <c r="M237" s="291" t="s">
        <v>1</v>
      </c>
      <c r="N237" s="292" t="s">
        <v>42</v>
      </c>
      <c r="O237" s="91"/>
      <c r="P237" s="255">
        <f>O237*H237</f>
        <v>0</v>
      </c>
      <c r="Q237" s="255">
        <v>0.0177</v>
      </c>
      <c r="R237" s="255">
        <f>Q237*H237</f>
        <v>0.072782399999999997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335</v>
      </c>
      <c r="AT237" s="257" t="s">
        <v>223</v>
      </c>
      <c r="AU237" s="257" t="s">
        <v>91</v>
      </c>
      <c r="AY237" s="17" t="s">
        <v>169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256</v>
      </c>
      <c r="BM237" s="257" t="s">
        <v>964</v>
      </c>
    </row>
    <row r="238" s="13" customFormat="1">
      <c r="A238" s="13"/>
      <c r="B238" s="259"/>
      <c r="C238" s="260"/>
      <c r="D238" s="261" t="s">
        <v>178</v>
      </c>
      <c r="E238" s="262" t="s">
        <v>1</v>
      </c>
      <c r="F238" s="263" t="s">
        <v>631</v>
      </c>
      <c r="G238" s="260"/>
      <c r="H238" s="264">
        <v>3.427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178</v>
      </c>
      <c r="AU238" s="270" t="s">
        <v>91</v>
      </c>
      <c r="AV238" s="13" t="s">
        <v>91</v>
      </c>
      <c r="AW238" s="13" t="s">
        <v>32</v>
      </c>
      <c r="AX238" s="13" t="s">
        <v>84</v>
      </c>
      <c r="AY238" s="270" t="s">
        <v>169</v>
      </c>
    </row>
    <row r="239" s="13" customFormat="1">
      <c r="A239" s="13"/>
      <c r="B239" s="259"/>
      <c r="C239" s="260"/>
      <c r="D239" s="261" t="s">
        <v>178</v>
      </c>
      <c r="E239" s="260"/>
      <c r="F239" s="263" t="s">
        <v>965</v>
      </c>
      <c r="G239" s="260"/>
      <c r="H239" s="264">
        <v>4.1120000000000001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178</v>
      </c>
      <c r="AU239" s="270" t="s">
        <v>91</v>
      </c>
      <c r="AV239" s="13" t="s">
        <v>91</v>
      </c>
      <c r="AW239" s="13" t="s">
        <v>4</v>
      </c>
      <c r="AX239" s="13" t="s">
        <v>84</v>
      </c>
      <c r="AY239" s="270" t="s">
        <v>169</v>
      </c>
    </row>
    <row r="240" s="2" customFormat="1" ht="16.5" customHeight="1">
      <c r="A240" s="38"/>
      <c r="B240" s="39"/>
      <c r="C240" s="245" t="s">
        <v>394</v>
      </c>
      <c r="D240" s="245" t="s">
        <v>172</v>
      </c>
      <c r="E240" s="246" t="s">
        <v>633</v>
      </c>
      <c r="F240" s="247" t="s">
        <v>634</v>
      </c>
      <c r="G240" s="248" t="s">
        <v>189</v>
      </c>
      <c r="H240" s="249">
        <v>1.8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0.035299999999999998</v>
      </c>
      <c r="T240" s="256">
        <f>S240*H240</f>
        <v>0.063539999999999999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256</v>
      </c>
      <c r="AT240" s="257" t="s">
        <v>172</v>
      </c>
      <c r="AU240" s="257" t="s">
        <v>91</v>
      </c>
      <c r="AY240" s="17" t="s">
        <v>169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256</v>
      </c>
      <c r="BM240" s="257" t="s">
        <v>966</v>
      </c>
    </row>
    <row r="241" s="13" customFormat="1">
      <c r="A241" s="13"/>
      <c r="B241" s="259"/>
      <c r="C241" s="260"/>
      <c r="D241" s="261" t="s">
        <v>178</v>
      </c>
      <c r="E241" s="262" t="s">
        <v>1</v>
      </c>
      <c r="F241" s="263" t="s">
        <v>636</v>
      </c>
      <c r="G241" s="260"/>
      <c r="H241" s="264">
        <v>1.8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178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169</v>
      </c>
    </row>
    <row r="242" s="2" customFormat="1" ht="16.5" customHeight="1">
      <c r="A242" s="38"/>
      <c r="B242" s="39"/>
      <c r="C242" s="245" t="s">
        <v>398</v>
      </c>
      <c r="D242" s="245" t="s">
        <v>172</v>
      </c>
      <c r="E242" s="246" t="s">
        <v>637</v>
      </c>
      <c r="F242" s="247" t="s">
        <v>638</v>
      </c>
      <c r="G242" s="248" t="s">
        <v>264</v>
      </c>
      <c r="H242" s="249">
        <v>1.8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0.0010200000000000001</v>
      </c>
      <c r="R242" s="255">
        <f>Q242*H242</f>
        <v>0.0018360000000000002</v>
      </c>
      <c r="S242" s="255">
        <v>0.00298</v>
      </c>
      <c r="T242" s="256">
        <f>S242*H242</f>
        <v>0.0053639999999999998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256</v>
      </c>
      <c r="AT242" s="257" t="s">
        <v>172</v>
      </c>
      <c r="AU242" s="257" t="s">
        <v>91</v>
      </c>
      <c r="AY242" s="17" t="s">
        <v>169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256</v>
      </c>
      <c r="BM242" s="257" t="s">
        <v>967</v>
      </c>
    </row>
    <row r="243" s="13" customFormat="1">
      <c r="A243" s="13"/>
      <c r="B243" s="259"/>
      <c r="C243" s="260"/>
      <c r="D243" s="261" t="s">
        <v>178</v>
      </c>
      <c r="E243" s="262" t="s">
        <v>1</v>
      </c>
      <c r="F243" s="263" t="s">
        <v>636</v>
      </c>
      <c r="G243" s="260"/>
      <c r="H243" s="264">
        <v>1.8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178</v>
      </c>
      <c r="AU243" s="270" t="s">
        <v>91</v>
      </c>
      <c r="AV243" s="13" t="s">
        <v>91</v>
      </c>
      <c r="AW243" s="13" t="s">
        <v>32</v>
      </c>
      <c r="AX243" s="13" t="s">
        <v>84</v>
      </c>
      <c r="AY243" s="270" t="s">
        <v>169</v>
      </c>
    </row>
    <row r="244" s="2" customFormat="1" ht="16.5" customHeight="1">
      <c r="A244" s="38"/>
      <c r="B244" s="39"/>
      <c r="C244" s="282" t="s">
        <v>404</v>
      </c>
      <c r="D244" s="282" t="s">
        <v>223</v>
      </c>
      <c r="E244" s="283" t="s">
        <v>640</v>
      </c>
      <c r="F244" s="284" t="s">
        <v>641</v>
      </c>
      <c r="G244" s="285" t="s">
        <v>189</v>
      </c>
      <c r="H244" s="286">
        <v>1.98</v>
      </c>
      <c r="I244" s="287"/>
      <c r="J244" s="288">
        <f>ROUND(I244*H244,2)</f>
        <v>0</v>
      </c>
      <c r="K244" s="289"/>
      <c r="L244" s="290"/>
      <c r="M244" s="291" t="s">
        <v>1</v>
      </c>
      <c r="N244" s="292" t="s">
        <v>42</v>
      </c>
      <c r="O244" s="91"/>
      <c r="P244" s="255">
        <f>O244*H244</f>
        <v>0</v>
      </c>
      <c r="Q244" s="255">
        <v>0.0177</v>
      </c>
      <c r="R244" s="255">
        <f>Q244*H244</f>
        <v>0.035046000000000001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335</v>
      </c>
      <c r="AT244" s="257" t="s">
        <v>223</v>
      </c>
      <c r="AU244" s="257" t="s">
        <v>91</v>
      </c>
      <c r="AY244" s="17" t="s">
        <v>169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256</v>
      </c>
      <c r="BM244" s="257" t="s">
        <v>968</v>
      </c>
    </row>
    <row r="245" s="13" customFormat="1">
      <c r="A245" s="13"/>
      <c r="B245" s="259"/>
      <c r="C245" s="260"/>
      <c r="D245" s="261" t="s">
        <v>178</v>
      </c>
      <c r="E245" s="260"/>
      <c r="F245" s="263" t="s">
        <v>643</v>
      </c>
      <c r="G245" s="260"/>
      <c r="H245" s="264">
        <v>1.98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178</v>
      </c>
      <c r="AU245" s="270" t="s">
        <v>91</v>
      </c>
      <c r="AV245" s="13" t="s">
        <v>91</v>
      </c>
      <c r="AW245" s="13" t="s">
        <v>4</v>
      </c>
      <c r="AX245" s="13" t="s">
        <v>84</v>
      </c>
      <c r="AY245" s="270" t="s">
        <v>169</v>
      </c>
    </row>
    <row r="246" s="2" customFormat="1" ht="16.5" customHeight="1">
      <c r="A246" s="38"/>
      <c r="B246" s="39"/>
      <c r="C246" s="245" t="s">
        <v>408</v>
      </c>
      <c r="D246" s="245" t="s">
        <v>172</v>
      </c>
      <c r="E246" s="246" t="s">
        <v>644</v>
      </c>
      <c r="F246" s="247" t="s">
        <v>645</v>
      </c>
      <c r="G246" s="248" t="s">
        <v>175</v>
      </c>
      <c r="H246" s="249">
        <v>34.270000000000003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0.00012</v>
      </c>
      <c r="R246" s="255">
        <f>Q246*H246</f>
        <v>0.0041124000000000004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256</v>
      </c>
      <c r="AT246" s="257" t="s">
        <v>172</v>
      </c>
      <c r="AU246" s="257" t="s">
        <v>91</v>
      </c>
      <c r="AY246" s="17" t="s">
        <v>169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256</v>
      </c>
      <c r="BM246" s="257" t="s">
        <v>969</v>
      </c>
    </row>
    <row r="247" s="13" customFormat="1">
      <c r="A247" s="13"/>
      <c r="B247" s="259"/>
      <c r="C247" s="260"/>
      <c r="D247" s="261" t="s">
        <v>178</v>
      </c>
      <c r="E247" s="262" t="s">
        <v>1</v>
      </c>
      <c r="F247" s="263" t="s">
        <v>485</v>
      </c>
      <c r="G247" s="260"/>
      <c r="H247" s="264">
        <v>34.270000000000003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178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169</v>
      </c>
    </row>
    <row r="248" s="2" customFormat="1" ht="16.5" customHeight="1">
      <c r="A248" s="38"/>
      <c r="B248" s="39"/>
      <c r="C248" s="245" t="s">
        <v>412</v>
      </c>
      <c r="D248" s="245" t="s">
        <v>172</v>
      </c>
      <c r="E248" s="246" t="s">
        <v>647</v>
      </c>
      <c r="F248" s="247" t="s">
        <v>648</v>
      </c>
      <c r="G248" s="248" t="s">
        <v>264</v>
      </c>
      <c r="H248" s="249">
        <v>68.540000000000006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256</v>
      </c>
      <c r="AT248" s="257" t="s">
        <v>172</v>
      </c>
      <c r="AU248" s="257" t="s">
        <v>91</v>
      </c>
      <c r="AY248" s="17" t="s">
        <v>169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256</v>
      </c>
      <c r="BM248" s="257" t="s">
        <v>970</v>
      </c>
    </row>
    <row r="249" s="13" customFormat="1">
      <c r="A249" s="13"/>
      <c r="B249" s="259"/>
      <c r="C249" s="260"/>
      <c r="D249" s="261" t="s">
        <v>178</v>
      </c>
      <c r="E249" s="262" t="s">
        <v>1</v>
      </c>
      <c r="F249" s="263" t="s">
        <v>650</v>
      </c>
      <c r="G249" s="260"/>
      <c r="H249" s="264">
        <v>68.540000000000006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178</v>
      </c>
      <c r="AU249" s="270" t="s">
        <v>91</v>
      </c>
      <c r="AV249" s="13" t="s">
        <v>91</v>
      </c>
      <c r="AW249" s="13" t="s">
        <v>32</v>
      </c>
      <c r="AX249" s="13" t="s">
        <v>84</v>
      </c>
      <c r="AY249" s="270" t="s">
        <v>169</v>
      </c>
    </row>
    <row r="250" s="2" customFormat="1" ht="21.75" customHeight="1">
      <c r="A250" s="38"/>
      <c r="B250" s="39"/>
      <c r="C250" s="245" t="s">
        <v>418</v>
      </c>
      <c r="D250" s="245" t="s">
        <v>172</v>
      </c>
      <c r="E250" s="246" t="s">
        <v>651</v>
      </c>
      <c r="F250" s="247" t="s">
        <v>652</v>
      </c>
      <c r="G250" s="248" t="s">
        <v>592</v>
      </c>
      <c r="H250" s="298"/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0</v>
      </c>
      <c r="R250" s="255">
        <f>Q250*H250</f>
        <v>0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256</v>
      </c>
      <c r="AT250" s="257" t="s">
        <v>172</v>
      </c>
      <c r="AU250" s="257" t="s">
        <v>91</v>
      </c>
      <c r="AY250" s="17" t="s">
        <v>169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256</v>
      </c>
      <c r="BM250" s="257" t="s">
        <v>971</v>
      </c>
    </row>
    <row r="251" s="12" customFormat="1" ht="22.8" customHeight="1">
      <c r="A251" s="12"/>
      <c r="B251" s="229"/>
      <c r="C251" s="230"/>
      <c r="D251" s="231" t="s">
        <v>75</v>
      </c>
      <c r="E251" s="243" t="s">
        <v>654</v>
      </c>
      <c r="F251" s="243" t="s">
        <v>655</v>
      </c>
      <c r="G251" s="230"/>
      <c r="H251" s="230"/>
      <c r="I251" s="233"/>
      <c r="J251" s="244">
        <f>BK251</f>
        <v>0</v>
      </c>
      <c r="K251" s="230"/>
      <c r="L251" s="235"/>
      <c r="M251" s="236"/>
      <c r="N251" s="237"/>
      <c r="O251" s="237"/>
      <c r="P251" s="238">
        <f>SUM(P252:P253)</f>
        <v>0</v>
      </c>
      <c r="Q251" s="237"/>
      <c r="R251" s="238">
        <f>SUM(R252:R253)</f>
        <v>3.8400000000000005E-05</v>
      </c>
      <c r="S251" s="237"/>
      <c r="T251" s="239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40" t="s">
        <v>91</v>
      </c>
      <c r="AT251" s="241" t="s">
        <v>75</v>
      </c>
      <c r="AU251" s="241" t="s">
        <v>84</v>
      </c>
      <c r="AY251" s="240" t="s">
        <v>169</v>
      </c>
      <c r="BK251" s="242">
        <f>SUM(BK252:BK253)</f>
        <v>0</v>
      </c>
    </row>
    <row r="252" s="2" customFormat="1" ht="16.5" customHeight="1">
      <c r="A252" s="38"/>
      <c r="B252" s="39"/>
      <c r="C252" s="245" t="s">
        <v>423</v>
      </c>
      <c r="D252" s="245" t="s">
        <v>172</v>
      </c>
      <c r="E252" s="246" t="s">
        <v>656</v>
      </c>
      <c r="F252" s="247" t="s">
        <v>657</v>
      </c>
      <c r="G252" s="248" t="s">
        <v>189</v>
      </c>
      <c r="H252" s="249">
        <v>0.95999999999999996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4.0000000000000003E-05</v>
      </c>
      <c r="R252" s="255">
        <f>Q252*H252</f>
        <v>3.8400000000000005E-05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256</v>
      </c>
      <c r="AT252" s="257" t="s">
        <v>172</v>
      </c>
      <c r="AU252" s="257" t="s">
        <v>91</v>
      </c>
      <c r="AY252" s="17" t="s">
        <v>169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256</v>
      </c>
      <c r="BM252" s="257" t="s">
        <v>972</v>
      </c>
    </row>
    <row r="253" s="13" customFormat="1">
      <c r="A253" s="13"/>
      <c r="B253" s="259"/>
      <c r="C253" s="260"/>
      <c r="D253" s="261" t="s">
        <v>178</v>
      </c>
      <c r="E253" s="262" t="s">
        <v>659</v>
      </c>
      <c r="F253" s="263" t="s">
        <v>660</v>
      </c>
      <c r="G253" s="260"/>
      <c r="H253" s="264">
        <v>0.95999999999999996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178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169</v>
      </c>
    </row>
    <row r="254" s="12" customFormat="1" ht="22.8" customHeight="1">
      <c r="A254" s="12"/>
      <c r="B254" s="229"/>
      <c r="C254" s="230"/>
      <c r="D254" s="231" t="s">
        <v>75</v>
      </c>
      <c r="E254" s="243" t="s">
        <v>661</v>
      </c>
      <c r="F254" s="243" t="s">
        <v>662</v>
      </c>
      <c r="G254" s="230"/>
      <c r="H254" s="230"/>
      <c r="I254" s="233"/>
      <c r="J254" s="244">
        <f>BK254</f>
        <v>0</v>
      </c>
      <c r="K254" s="230"/>
      <c r="L254" s="235"/>
      <c r="M254" s="236"/>
      <c r="N254" s="237"/>
      <c r="O254" s="237"/>
      <c r="P254" s="238">
        <f>SUM(P255:P258)</f>
        <v>0</v>
      </c>
      <c r="Q254" s="237"/>
      <c r="R254" s="238">
        <f>SUM(R255:R258)</f>
        <v>0.0067859999999999995</v>
      </c>
      <c r="S254" s="237"/>
      <c r="T254" s="239">
        <f>SUM(T255:T258)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40" t="s">
        <v>91</v>
      </c>
      <c r="AT254" s="241" t="s">
        <v>75</v>
      </c>
      <c r="AU254" s="241" t="s">
        <v>84</v>
      </c>
      <c r="AY254" s="240" t="s">
        <v>169</v>
      </c>
      <c r="BK254" s="242">
        <f>SUM(BK255:BK258)</f>
        <v>0</v>
      </c>
    </row>
    <row r="255" s="2" customFormat="1" ht="21.75" customHeight="1">
      <c r="A255" s="38"/>
      <c r="B255" s="39"/>
      <c r="C255" s="245" t="s">
        <v>427</v>
      </c>
      <c r="D255" s="245" t="s">
        <v>172</v>
      </c>
      <c r="E255" s="246" t="s">
        <v>663</v>
      </c>
      <c r="F255" s="247" t="s">
        <v>664</v>
      </c>
      <c r="G255" s="248" t="s">
        <v>264</v>
      </c>
      <c r="H255" s="249">
        <v>1.5600000000000001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0.0043499999999999997</v>
      </c>
      <c r="R255" s="255">
        <f>Q255*H255</f>
        <v>0.0067859999999999995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256</v>
      </c>
      <c r="AT255" s="257" t="s">
        <v>172</v>
      </c>
      <c r="AU255" s="257" t="s">
        <v>91</v>
      </c>
      <c r="AY255" s="17" t="s">
        <v>169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256</v>
      </c>
      <c r="BM255" s="257" t="s">
        <v>973</v>
      </c>
    </row>
    <row r="256" s="13" customFormat="1">
      <c r="A256" s="13"/>
      <c r="B256" s="259"/>
      <c r="C256" s="260"/>
      <c r="D256" s="261" t="s">
        <v>178</v>
      </c>
      <c r="E256" s="262" t="s">
        <v>1</v>
      </c>
      <c r="F256" s="263" t="s">
        <v>666</v>
      </c>
      <c r="G256" s="260"/>
      <c r="H256" s="264">
        <v>0.59999999999999998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178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169</v>
      </c>
    </row>
    <row r="257" s="13" customFormat="1">
      <c r="A257" s="13"/>
      <c r="B257" s="259"/>
      <c r="C257" s="260"/>
      <c r="D257" s="261" t="s">
        <v>178</v>
      </c>
      <c r="E257" s="262" t="s">
        <v>1</v>
      </c>
      <c r="F257" s="263" t="s">
        <v>667</v>
      </c>
      <c r="G257" s="260"/>
      <c r="H257" s="264">
        <v>0.95999999999999996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178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169</v>
      </c>
    </row>
    <row r="258" s="14" customFormat="1">
      <c r="A258" s="14"/>
      <c r="B258" s="271"/>
      <c r="C258" s="272"/>
      <c r="D258" s="261" t="s">
        <v>178</v>
      </c>
      <c r="E258" s="273" t="s">
        <v>1</v>
      </c>
      <c r="F258" s="274" t="s">
        <v>186</v>
      </c>
      <c r="G258" s="272"/>
      <c r="H258" s="275">
        <v>1.5600000000000001</v>
      </c>
      <c r="I258" s="276"/>
      <c r="J258" s="272"/>
      <c r="K258" s="272"/>
      <c r="L258" s="277"/>
      <c r="M258" s="278"/>
      <c r="N258" s="279"/>
      <c r="O258" s="279"/>
      <c r="P258" s="279"/>
      <c r="Q258" s="279"/>
      <c r="R258" s="279"/>
      <c r="S258" s="279"/>
      <c r="T258" s="28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1" t="s">
        <v>178</v>
      </c>
      <c r="AU258" s="281" t="s">
        <v>91</v>
      </c>
      <c r="AV258" s="14" t="s">
        <v>176</v>
      </c>
      <c r="AW258" s="14" t="s">
        <v>32</v>
      </c>
      <c r="AX258" s="14" t="s">
        <v>84</v>
      </c>
      <c r="AY258" s="281" t="s">
        <v>169</v>
      </c>
    </row>
    <row r="259" s="12" customFormat="1" ht="22.8" customHeight="1">
      <c r="A259" s="12"/>
      <c r="B259" s="229"/>
      <c r="C259" s="230"/>
      <c r="D259" s="231" t="s">
        <v>75</v>
      </c>
      <c r="E259" s="243" t="s">
        <v>416</v>
      </c>
      <c r="F259" s="243" t="s">
        <v>417</v>
      </c>
      <c r="G259" s="230"/>
      <c r="H259" s="230"/>
      <c r="I259" s="233"/>
      <c r="J259" s="244">
        <f>BK259</f>
        <v>0</v>
      </c>
      <c r="K259" s="230"/>
      <c r="L259" s="235"/>
      <c r="M259" s="236"/>
      <c r="N259" s="237"/>
      <c r="O259" s="237"/>
      <c r="P259" s="238">
        <f>SUM(P260:P307)</f>
        <v>0</v>
      </c>
      <c r="Q259" s="237"/>
      <c r="R259" s="238">
        <f>SUM(R260:R307)</f>
        <v>0.31010220000000005</v>
      </c>
      <c r="S259" s="237"/>
      <c r="T259" s="239">
        <f>SUM(T260:T307)</f>
        <v>0.021184499999999995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0" t="s">
        <v>91</v>
      </c>
      <c r="AT259" s="241" t="s">
        <v>75</v>
      </c>
      <c r="AU259" s="241" t="s">
        <v>84</v>
      </c>
      <c r="AY259" s="240" t="s">
        <v>169</v>
      </c>
      <c r="BK259" s="242">
        <f>SUM(BK260:BK307)</f>
        <v>0</v>
      </c>
    </row>
    <row r="260" s="2" customFormat="1" ht="21.75" customHeight="1">
      <c r="A260" s="38"/>
      <c r="B260" s="39"/>
      <c r="C260" s="245" t="s">
        <v>432</v>
      </c>
      <c r="D260" s="245" t="s">
        <v>172</v>
      </c>
      <c r="E260" s="246" t="s">
        <v>668</v>
      </c>
      <c r="F260" s="247" t="s">
        <v>669</v>
      </c>
      <c r="G260" s="248" t="s">
        <v>189</v>
      </c>
      <c r="H260" s="249">
        <v>2.9249999999999998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6.0000000000000002E-05</v>
      </c>
      <c r="R260" s="255">
        <f>Q260*H260</f>
        <v>0.00017549999999999998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256</v>
      </c>
      <c r="AT260" s="257" t="s">
        <v>172</v>
      </c>
      <c r="AU260" s="257" t="s">
        <v>91</v>
      </c>
      <c r="AY260" s="17" t="s">
        <v>169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256</v>
      </c>
      <c r="BM260" s="257" t="s">
        <v>974</v>
      </c>
    </row>
    <row r="261" s="13" customFormat="1">
      <c r="A261" s="13"/>
      <c r="B261" s="259"/>
      <c r="C261" s="260"/>
      <c r="D261" s="261" t="s">
        <v>178</v>
      </c>
      <c r="E261" s="262" t="s">
        <v>498</v>
      </c>
      <c r="F261" s="263" t="s">
        <v>671</v>
      </c>
      <c r="G261" s="260"/>
      <c r="H261" s="264">
        <v>2.9249999999999998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178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169</v>
      </c>
    </row>
    <row r="262" s="2" customFormat="1" ht="21.75" customHeight="1">
      <c r="A262" s="38"/>
      <c r="B262" s="39"/>
      <c r="C262" s="245" t="s">
        <v>436</v>
      </c>
      <c r="D262" s="245" t="s">
        <v>172</v>
      </c>
      <c r="E262" s="246" t="s">
        <v>419</v>
      </c>
      <c r="F262" s="247" t="s">
        <v>420</v>
      </c>
      <c r="G262" s="248" t="s">
        <v>189</v>
      </c>
      <c r="H262" s="249">
        <v>4.6390000000000002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0.00012999999999999999</v>
      </c>
      <c r="R262" s="255">
        <f>Q262*H262</f>
        <v>0.00060306999999999993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256</v>
      </c>
      <c r="AT262" s="257" t="s">
        <v>172</v>
      </c>
      <c r="AU262" s="257" t="s">
        <v>91</v>
      </c>
      <c r="AY262" s="17" t="s">
        <v>169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256</v>
      </c>
      <c r="BM262" s="257" t="s">
        <v>975</v>
      </c>
    </row>
    <row r="263" s="13" customFormat="1">
      <c r="A263" s="13"/>
      <c r="B263" s="259"/>
      <c r="C263" s="260"/>
      <c r="D263" s="261" t="s">
        <v>178</v>
      </c>
      <c r="E263" s="262" t="s">
        <v>1</v>
      </c>
      <c r="F263" s="263" t="s">
        <v>673</v>
      </c>
      <c r="G263" s="260"/>
      <c r="H263" s="264">
        <v>4.6390000000000002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178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169</v>
      </c>
    </row>
    <row r="264" s="2" customFormat="1" ht="21.75" customHeight="1">
      <c r="A264" s="38"/>
      <c r="B264" s="39"/>
      <c r="C264" s="245" t="s">
        <v>440</v>
      </c>
      <c r="D264" s="245" t="s">
        <v>172</v>
      </c>
      <c r="E264" s="246" t="s">
        <v>424</v>
      </c>
      <c r="F264" s="247" t="s">
        <v>425</v>
      </c>
      <c r="G264" s="248" t="s">
        <v>189</v>
      </c>
      <c r="H264" s="249">
        <v>1.714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0.00012</v>
      </c>
      <c r="R264" s="255">
        <f>Q264*H264</f>
        <v>0.00020568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256</v>
      </c>
      <c r="AT264" s="257" t="s">
        <v>172</v>
      </c>
      <c r="AU264" s="257" t="s">
        <v>91</v>
      </c>
      <c r="AY264" s="17" t="s">
        <v>169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256</v>
      </c>
      <c r="BM264" s="257" t="s">
        <v>976</v>
      </c>
    </row>
    <row r="265" s="13" customFormat="1">
      <c r="A265" s="13"/>
      <c r="B265" s="259"/>
      <c r="C265" s="260"/>
      <c r="D265" s="261" t="s">
        <v>178</v>
      </c>
      <c r="E265" s="262" t="s">
        <v>134</v>
      </c>
      <c r="F265" s="263" t="s">
        <v>675</v>
      </c>
      <c r="G265" s="260"/>
      <c r="H265" s="264">
        <v>1.714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178</v>
      </c>
      <c r="AU265" s="270" t="s">
        <v>91</v>
      </c>
      <c r="AV265" s="13" t="s">
        <v>91</v>
      </c>
      <c r="AW265" s="13" t="s">
        <v>32</v>
      </c>
      <c r="AX265" s="13" t="s">
        <v>84</v>
      </c>
      <c r="AY265" s="270" t="s">
        <v>169</v>
      </c>
    </row>
    <row r="266" s="2" customFormat="1" ht="21.75" customHeight="1">
      <c r="A266" s="38"/>
      <c r="B266" s="39"/>
      <c r="C266" s="245" t="s">
        <v>444</v>
      </c>
      <c r="D266" s="245" t="s">
        <v>172</v>
      </c>
      <c r="E266" s="246" t="s">
        <v>676</v>
      </c>
      <c r="F266" s="247" t="s">
        <v>677</v>
      </c>
      <c r="G266" s="248" t="s">
        <v>189</v>
      </c>
      <c r="H266" s="249">
        <v>2.9249999999999998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42</v>
      </c>
      <c r="O266" s="91"/>
      <c r="P266" s="255">
        <f>O266*H266</f>
        <v>0</v>
      </c>
      <c r="Q266" s="255">
        <v>0.00029</v>
      </c>
      <c r="R266" s="255">
        <f>Q266*H266</f>
        <v>0.00084824999999999994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256</v>
      </c>
      <c r="AT266" s="257" t="s">
        <v>172</v>
      </c>
      <c r="AU266" s="257" t="s">
        <v>91</v>
      </c>
      <c r="AY266" s="17" t="s">
        <v>169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91</v>
      </c>
      <c r="BK266" s="258">
        <f>ROUND(I266*H266,2)</f>
        <v>0</v>
      </c>
      <c r="BL266" s="17" t="s">
        <v>256</v>
      </c>
      <c r="BM266" s="257" t="s">
        <v>977</v>
      </c>
    </row>
    <row r="267" s="13" customFormat="1">
      <c r="A267" s="13"/>
      <c r="B267" s="259"/>
      <c r="C267" s="260"/>
      <c r="D267" s="261" t="s">
        <v>178</v>
      </c>
      <c r="E267" s="262" t="s">
        <v>1</v>
      </c>
      <c r="F267" s="263" t="s">
        <v>498</v>
      </c>
      <c r="G267" s="260"/>
      <c r="H267" s="264">
        <v>2.9249999999999998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178</v>
      </c>
      <c r="AU267" s="270" t="s">
        <v>91</v>
      </c>
      <c r="AV267" s="13" t="s">
        <v>91</v>
      </c>
      <c r="AW267" s="13" t="s">
        <v>32</v>
      </c>
      <c r="AX267" s="13" t="s">
        <v>84</v>
      </c>
      <c r="AY267" s="270" t="s">
        <v>169</v>
      </c>
    </row>
    <row r="268" s="2" customFormat="1" ht="21.75" customHeight="1">
      <c r="A268" s="38"/>
      <c r="B268" s="39"/>
      <c r="C268" s="245" t="s">
        <v>449</v>
      </c>
      <c r="D268" s="245" t="s">
        <v>172</v>
      </c>
      <c r="E268" s="246" t="s">
        <v>679</v>
      </c>
      <c r="F268" s="247" t="s">
        <v>680</v>
      </c>
      <c r="G268" s="248" t="s">
        <v>189</v>
      </c>
      <c r="H268" s="249">
        <v>15.199999999999999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42</v>
      </c>
      <c r="O268" s="91"/>
      <c r="P268" s="255">
        <f>O268*H268</f>
        <v>0</v>
      </c>
      <c r="Q268" s="255">
        <v>6.0000000000000002E-05</v>
      </c>
      <c r="R268" s="255">
        <f>Q268*H268</f>
        <v>0.00091199999999999994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256</v>
      </c>
      <c r="AT268" s="257" t="s">
        <v>172</v>
      </c>
      <c r="AU268" s="257" t="s">
        <v>91</v>
      </c>
      <c r="AY268" s="17" t="s">
        <v>169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91</v>
      </c>
      <c r="BK268" s="258">
        <f>ROUND(I268*H268,2)</f>
        <v>0</v>
      </c>
      <c r="BL268" s="17" t="s">
        <v>256</v>
      </c>
      <c r="BM268" s="257" t="s">
        <v>978</v>
      </c>
    </row>
    <row r="269" s="13" customFormat="1">
      <c r="A269" s="13"/>
      <c r="B269" s="259"/>
      <c r="C269" s="260"/>
      <c r="D269" s="261" t="s">
        <v>178</v>
      </c>
      <c r="E269" s="262" t="s">
        <v>496</v>
      </c>
      <c r="F269" s="263" t="s">
        <v>870</v>
      </c>
      <c r="G269" s="260"/>
      <c r="H269" s="264">
        <v>11.699999999999999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178</v>
      </c>
      <c r="AU269" s="270" t="s">
        <v>91</v>
      </c>
      <c r="AV269" s="13" t="s">
        <v>91</v>
      </c>
      <c r="AW269" s="13" t="s">
        <v>32</v>
      </c>
      <c r="AX269" s="13" t="s">
        <v>76</v>
      </c>
      <c r="AY269" s="270" t="s">
        <v>169</v>
      </c>
    </row>
    <row r="270" s="13" customFormat="1">
      <c r="A270" s="13"/>
      <c r="B270" s="259"/>
      <c r="C270" s="260"/>
      <c r="D270" s="261" t="s">
        <v>178</v>
      </c>
      <c r="E270" s="262" t="s">
        <v>502</v>
      </c>
      <c r="F270" s="263" t="s">
        <v>683</v>
      </c>
      <c r="G270" s="260"/>
      <c r="H270" s="264">
        <v>12.869999999999999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178</v>
      </c>
      <c r="AU270" s="270" t="s">
        <v>91</v>
      </c>
      <c r="AV270" s="13" t="s">
        <v>91</v>
      </c>
      <c r="AW270" s="13" t="s">
        <v>32</v>
      </c>
      <c r="AX270" s="13" t="s">
        <v>76</v>
      </c>
      <c r="AY270" s="270" t="s">
        <v>169</v>
      </c>
    </row>
    <row r="271" s="13" customFormat="1">
      <c r="A271" s="13"/>
      <c r="B271" s="259"/>
      <c r="C271" s="260"/>
      <c r="D271" s="261" t="s">
        <v>178</v>
      </c>
      <c r="E271" s="262" t="s">
        <v>504</v>
      </c>
      <c r="F271" s="263" t="s">
        <v>684</v>
      </c>
      <c r="G271" s="260"/>
      <c r="H271" s="264">
        <v>13.5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178</v>
      </c>
      <c r="AU271" s="270" t="s">
        <v>91</v>
      </c>
      <c r="AV271" s="13" t="s">
        <v>91</v>
      </c>
      <c r="AW271" s="13" t="s">
        <v>32</v>
      </c>
      <c r="AX271" s="13" t="s">
        <v>76</v>
      </c>
      <c r="AY271" s="270" t="s">
        <v>169</v>
      </c>
    </row>
    <row r="272" s="13" customFormat="1">
      <c r="A272" s="13"/>
      <c r="B272" s="259"/>
      <c r="C272" s="260"/>
      <c r="D272" s="261" t="s">
        <v>178</v>
      </c>
      <c r="E272" s="262" t="s">
        <v>506</v>
      </c>
      <c r="F272" s="263" t="s">
        <v>685</v>
      </c>
      <c r="G272" s="260"/>
      <c r="H272" s="264">
        <v>2.3300000000000001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178</v>
      </c>
      <c r="AU272" s="270" t="s">
        <v>91</v>
      </c>
      <c r="AV272" s="13" t="s">
        <v>91</v>
      </c>
      <c r="AW272" s="13" t="s">
        <v>32</v>
      </c>
      <c r="AX272" s="13" t="s">
        <v>76</v>
      </c>
      <c r="AY272" s="270" t="s">
        <v>169</v>
      </c>
    </row>
    <row r="273" s="13" customFormat="1">
      <c r="A273" s="13"/>
      <c r="B273" s="259"/>
      <c r="C273" s="260"/>
      <c r="D273" s="261" t="s">
        <v>178</v>
      </c>
      <c r="E273" s="262" t="s">
        <v>1</v>
      </c>
      <c r="F273" s="263" t="s">
        <v>686</v>
      </c>
      <c r="G273" s="260"/>
      <c r="H273" s="264">
        <v>15.199999999999999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178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169</v>
      </c>
    </row>
    <row r="274" s="2" customFormat="1" ht="21.75" customHeight="1">
      <c r="A274" s="38"/>
      <c r="B274" s="39"/>
      <c r="C274" s="245" t="s">
        <v>456</v>
      </c>
      <c r="D274" s="245" t="s">
        <v>172</v>
      </c>
      <c r="E274" s="246" t="s">
        <v>687</v>
      </c>
      <c r="F274" s="247" t="s">
        <v>688</v>
      </c>
      <c r="G274" s="248" t="s">
        <v>189</v>
      </c>
      <c r="H274" s="249">
        <v>28.699999999999999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0.00013999999999999999</v>
      </c>
      <c r="R274" s="255">
        <f>Q274*H274</f>
        <v>0.0040179999999999999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256</v>
      </c>
      <c r="AT274" s="257" t="s">
        <v>172</v>
      </c>
      <c r="AU274" s="257" t="s">
        <v>91</v>
      </c>
      <c r="AY274" s="17" t="s">
        <v>169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256</v>
      </c>
      <c r="BM274" s="257" t="s">
        <v>979</v>
      </c>
    </row>
    <row r="275" s="13" customFormat="1">
      <c r="A275" s="13"/>
      <c r="B275" s="259"/>
      <c r="C275" s="260"/>
      <c r="D275" s="261" t="s">
        <v>178</v>
      </c>
      <c r="E275" s="262" t="s">
        <v>1</v>
      </c>
      <c r="F275" s="263" t="s">
        <v>690</v>
      </c>
      <c r="G275" s="260"/>
      <c r="H275" s="264">
        <v>28.699999999999999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178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169</v>
      </c>
    </row>
    <row r="276" s="2" customFormat="1" ht="21.75" customHeight="1">
      <c r="A276" s="38"/>
      <c r="B276" s="39"/>
      <c r="C276" s="245" t="s">
        <v>461</v>
      </c>
      <c r="D276" s="245" t="s">
        <v>172</v>
      </c>
      <c r="E276" s="246" t="s">
        <v>437</v>
      </c>
      <c r="F276" s="247" t="s">
        <v>438</v>
      </c>
      <c r="G276" s="248" t="s">
        <v>189</v>
      </c>
      <c r="H276" s="249">
        <v>28.699999999999999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0.00012</v>
      </c>
      <c r="R276" s="255">
        <f>Q276*H276</f>
        <v>0.003444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256</v>
      </c>
      <c r="AT276" s="257" t="s">
        <v>172</v>
      </c>
      <c r="AU276" s="257" t="s">
        <v>91</v>
      </c>
      <c r="AY276" s="17" t="s">
        <v>169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256</v>
      </c>
      <c r="BM276" s="257" t="s">
        <v>980</v>
      </c>
    </row>
    <row r="277" s="13" customFormat="1">
      <c r="A277" s="13"/>
      <c r="B277" s="259"/>
      <c r="C277" s="260"/>
      <c r="D277" s="261" t="s">
        <v>178</v>
      </c>
      <c r="E277" s="262" t="s">
        <v>1</v>
      </c>
      <c r="F277" s="263" t="s">
        <v>690</v>
      </c>
      <c r="G277" s="260"/>
      <c r="H277" s="264">
        <v>28.699999999999999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178</v>
      </c>
      <c r="AU277" s="270" t="s">
        <v>91</v>
      </c>
      <c r="AV277" s="13" t="s">
        <v>91</v>
      </c>
      <c r="AW277" s="13" t="s">
        <v>32</v>
      </c>
      <c r="AX277" s="13" t="s">
        <v>84</v>
      </c>
      <c r="AY277" s="270" t="s">
        <v>169</v>
      </c>
    </row>
    <row r="278" s="2" customFormat="1" ht="21.75" customHeight="1">
      <c r="A278" s="38"/>
      <c r="B278" s="39"/>
      <c r="C278" s="245" t="s">
        <v>466</v>
      </c>
      <c r="D278" s="245" t="s">
        <v>172</v>
      </c>
      <c r="E278" s="246" t="s">
        <v>692</v>
      </c>
      <c r="F278" s="247" t="s">
        <v>693</v>
      </c>
      <c r="G278" s="248" t="s">
        <v>175</v>
      </c>
      <c r="H278" s="249">
        <v>21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42</v>
      </c>
      <c r="O278" s="91"/>
      <c r="P278" s="255">
        <f>O278*H278</f>
        <v>0</v>
      </c>
      <c r="Q278" s="255">
        <v>1.0000000000000001E-05</v>
      </c>
      <c r="R278" s="255">
        <f>Q278*H278</f>
        <v>0.00021000000000000001</v>
      </c>
      <c r="S278" s="255">
        <v>0</v>
      </c>
      <c r="T278" s="25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256</v>
      </c>
      <c r="AT278" s="257" t="s">
        <v>172</v>
      </c>
      <c r="AU278" s="257" t="s">
        <v>91</v>
      </c>
      <c r="AY278" s="17" t="s">
        <v>169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91</v>
      </c>
      <c r="BK278" s="258">
        <f>ROUND(I278*H278,2)</f>
        <v>0</v>
      </c>
      <c r="BL278" s="17" t="s">
        <v>256</v>
      </c>
      <c r="BM278" s="257" t="s">
        <v>981</v>
      </c>
    </row>
    <row r="279" s="13" customFormat="1">
      <c r="A279" s="13"/>
      <c r="B279" s="259"/>
      <c r="C279" s="260"/>
      <c r="D279" s="261" t="s">
        <v>178</v>
      </c>
      <c r="E279" s="262" t="s">
        <v>1</v>
      </c>
      <c r="F279" s="263" t="s">
        <v>695</v>
      </c>
      <c r="G279" s="260"/>
      <c r="H279" s="264">
        <v>17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178</v>
      </c>
      <c r="AU279" s="270" t="s">
        <v>91</v>
      </c>
      <c r="AV279" s="13" t="s">
        <v>91</v>
      </c>
      <c r="AW279" s="13" t="s">
        <v>32</v>
      </c>
      <c r="AX279" s="13" t="s">
        <v>76</v>
      </c>
      <c r="AY279" s="270" t="s">
        <v>169</v>
      </c>
    </row>
    <row r="280" s="13" customFormat="1">
      <c r="A280" s="13"/>
      <c r="B280" s="259"/>
      <c r="C280" s="260"/>
      <c r="D280" s="261" t="s">
        <v>178</v>
      </c>
      <c r="E280" s="262" t="s">
        <v>1</v>
      </c>
      <c r="F280" s="263" t="s">
        <v>875</v>
      </c>
      <c r="G280" s="260"/>
      <c r="H280" s="264">
        <v>4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178</v>
      </c>
      <c r="AU280" s="270" t="s">
        <v>91</v>
      </c>
      <c r="AV280" s="13" t="s">
        <v>91</v>
      </c>
      <c r="AW280" s="13" t="s">
        <v>32</v>
      </c>
      <c r="AX280" s="13" t="s">
        <v>76</v>
      </c>
      <c r="AY280" s="270" t="s">
        <v>169</v>
      </c>
    </row>
    <row r="281" s="14" customFormat="1">
      <c r="A281" s="14"/>
      <c r="B281" s="271"/>
      <c r="C281" s="272"/>
      <c r="D281" s="261" t="s">
        <v>178</v>
      </c>
      <c r="E281" s="273" t="s">
        <v>509</v>
      </c>
      <c r="F281" s="274" t="s">
        <v>186</v>
      </c>
      <c r="G281" s="272"/>
      <c r="H281" s="275">
        <v>21</v>
      </c>
      <c r="I281" s="276"/>
      <c r="J281" s="272"/>
      <c r="K281" s="272"/>
      <c r="L281" s="277"/>
      <c r="M281" s="278"/>
      <c r="N281" s="279"/>
      <c r="O281" s="279"/>
      <c r="P281" s="279"/>
      <c r="Q281" s="279"/>
      <c r="R281" s="279"/>
      <c r="S281" s="279"/>
      <c r="T281" s="28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81" t="s">
        <v>178</v>
      </c>
      <c r="AU281" s="281" t="s">
        <v>91</v>
      </c>
      <c r="AV281" s="14" t="s">
        <v>176</v>
      </c>
      <c r="AW281" s="14" t="s">
        <v>32</v>
      </c>
      <c r="AX281" s="14" t="s">
        <v>84</v>
      </c>
      <c r="AY281" s="281" t="s">
        <v>169</v>
      </c>
    </row>
    <row r="282" s="2" customFormat="1" ht="21.75" customHeight="1">
      <c r="A282" s="38"/>
      <c r="B282" s="39"/>
      <c r="C282" s="245" t="s">
        <v>474</v>
      </c>
      <c r="D282" s="245" t="s">
        <v>172</v>
      </c>
      <c r="E282" s="246" t="s">
        <v>697</v>
      </c>
      <c r="F282" s="247" t="s">
        <v>698</v>
      </c>
      <c r="G282" s="248" t="s">
        <v>264</v>
      </c>
      <c r="H282" s="249">
        <v>12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0.00012</v>
      </c>
      <c r="R282" s="255">
        <f>Q282*H282</f>
        <v>0.0014400000000000001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256</v>
      </c>
      <c r="AT282" s="257" t="s">
        <v>172</v>
      </c>
      <c r="AU282" s="257" t="s">
        <v>91</v>
      </c>
      <c r="AY282" s="17" t="s">
        <v>169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256</v>
      </c>
      <c r="BM282" s="257" t="s">
        <v>982</v>
      </c>
    </row>
    <row r="283" s="13" customFormat="1">
      <c r="A283" s="13"/>
      <c r="B283" s="259"/>
      <c r="C283" s="260"/>
      <c r="D283" s="261" t="s">
        <v>178</v>
      </c>
      <c r="E283" s="262" t="s">
        <v>511</v>
      </c>
      <c r="F283" s="263" t="s">
        <v>700</v>
      </c>
      <c r="G283" s="260"/>
      <c r="H283" s="264">
        <v>12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178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169</v>
      </c>
    </row>
    <row r="284" s="2" customFormat="1" ht="21.75" customHeight="1">
      <c r="A284" s="38"/>
      <c r="B284" s="39"/>
      <c r="C284" s="245" t="s">
        <v>721</v>
      </c>
      <c r="D284" s="245" t="s">
        <v>172</v>
      </c>
      <c r="E284" s="246" t="s">
        <v>701</v>
      </c>
      <c r="F284" s="247" t="s">
        <v>702</v>
      </c>
      <c r="G284" s="248" t="s">
        <v>175</v>
      </c>
      <c r="H284" s="249">
        <v>21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4.0000000000000003E-05</v>
      </c>
      <c r="R284" s="255">
        <f>Q284*H284</f>
        <v>0.00084000000000000003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256</v>
      </c>
      <c r="AT284" s="257" t="s">
        <v>172</v>
      </c>
      <c r="AU284" s="257" t="s">
        <v>91</v>
      </c>
      <c r="AY284" s="17" t="s">
        <v>169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256</v>
      </c>
      <c r="BM284" s="257" t="s">
        <v>983</v>
      </c>
    </row>
    <row r="285" s="13" customFormat="1">
      <c r="A285" s="13"/>
      <c r="B285" s="259"/>
      <c r="C285" s="260"/>
      <c r="D285" s="261" t="s">
        <v>178</v>
      </c>
      <c r="E285" s="262" t="s">
        <v>1</v>
      </c>
      <c r="F285" s="263" t="s">
        <v>509</v>
      </c>
      <c r="G285" s="260"/>
      <c r="H285" s="264">
        <v>21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178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169</v>
      </c>
    </row>
    <row r="286" s="2" customFormat="1" ht="21.75" customHeight="1">
      <c r="A286" s="38"/>
      <c r="B286" s="39"/>
      <c r="C286" s="245" t="s">
        <v>727</v>
      </c>
      <c r="D286" s="245" t="s">
        <v>172</v>
      </c>
      <c r="E286" s="246" t="s">
        <v>704</v>
      </c>
      <c r="F286" s="247" t="s">
        <v>705</v>
      </c>
      <c r="G286" s="248" t="s">
        <v>264</v>
      </c>
      <c r="H286" s="249">
        <v>12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0.00012999999999999999</v>
      </c>
      <c r="R286" s="255">
        <f>Q286*H286</f>
        <v>0.0015599999999999998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256</v>
      </c>
      <c r="AT286" s="257" t="s">
        <v>172</v>
      </c>
      <c r="AU286" s="257" t="s">
        <v>91</v>
      </c>
      <c r="AY286" s="17" t="s">
        <v>169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256</v>
      </c>
      <c r="BM286" s="257" t="s">
        <v>984</v>
      </c>
    </row>
    <row r="287" s="13" customFormat="1">
      <c r="A287" s="13"/>
      <c r="B287" s="259"/>
      <c r="C287" s="260"/>
      <c r="D287" s="261" t="s">
        <v>178</v>
      </c>
      <c r="E287" s="262" t="s">
        <v>1</v>
      </c>
      <c r="F287" s="263" t="s">
        <v>511</v>
      </c>
      <c r="G287" s="260"/>
      <c r="H287" s="264">
        <v>12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178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169</v>
      </c>
    </row>
    <row r="288" s="2" customFormat="1" ht="21.75" customHeight="1">
      <c r="A288" s="38"/>
      <c r="B288" s="39"/>
      <c r="C288" s="245" t="s">
        <v>732</v>
      </c>
      <c r="D288" s="245" t="s">
        <v>172</v>
      </c>
      <c r="E288" s="246" t="s">
        <v>707</v>
      </c>
      <c r="F288" s="247" t="s">
        <v>708</v>
      </c>
      <c r="G288" s="248" t="s">
        <v>175</v>
      </c>
      <c r="H288" s="249">
        <v>21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4.0000000000000003E-05</v>
      </c>
      <c r="R288" s="255">
        <f>Q288*H288</f>
        <v>0.00084000000000000003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256</v>
      </c>
      <c r="AT288" s="257" t="s">
        <v>172</v>
      </c>
      <c r="AU288" s="257" t="s">
        <v>91</v>
      </c>
      <c r="AY288" s="17" t="s">
        <v>169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256</v>
      </c>
      <c r="BM288" s="257" t="s">
        <v>985</v>
      </c>
    </row>
    <row r="289" s="13" customFormat="1">
      <c r="A289" s="13"/>
      <c r="B289" s="259"/>
      <c r="C289" s="260"/>
      <c r="D289" s="261" t="s">
        <v>178</v>
      </c>
      <c r="E289" s="262" t="s">
        <v>1</v>
      </c>
      <c r="F289" s="263" t="s">
        <v>509</v>
      </c>
      <c r="G289" s="260"/>
      <c r="H289" s="264">
        <v>21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178</v>
      </c>
      <c r="AU289" s="270" t="s">
        <v>91</v>
      </c>
      <c r="AV289" s="13" t="s">
        <v>91</v>
      </c>
      <c r="AW289" s="13" t="s">
        <v>32</v>
      </c>
      <c r="AX289" s="13" t="s">
        <v>84</v>
      </c>
      <c r="AY289" s="270" t="s">
        <v>169</v>
      </c>
    </row>
    <row r="290" s="2" customFormat="1" ht="16.5" customHeight="1">
      <c r="A290" s="38"/>
      <c r="B290" s="39"/>
      <c r="C290" s="245" t="s">
        <v>736</v>
      </c>
      <c r="D290" s="245" t="s">
        <v>172</v>
      </c>
      <c r="E290" s="246" t="s">
        <v>710</v>
      </c>
      <c r="F290" s="247" t="s">
        <v>711</v>
      </c>
      <c r="G290" s="248" t="s">
        <v>189</v>
      </c>
      <c r="H290" s="249">
        <v>70.614999999999995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42</v>
      </c>
      <c r="O290" s="91"/>
      <c r="P290" s="255">
        <f>O290*H290</f>
        <v>0</v>
      </c>
      <c r="Q290" s="255">
        <v>1.0000000000000001E-05</v>
      </c>
      <c r="R290" s="255">
        <f>Q290*H290</f>
        <v>0.00070615000000000001</v>
      </c>
      <c r="S290" s="255">
        <v>0.00014999999999999999</v>
      </c>
      <c r="T290" s="256">
        <f>S290*H290</f>
        <v>0.010592249999999998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256</v>
      </c>
      <c r="AT290" s="257" t="s">
        <v>172</v>
      </c>
      <c r="AU290" s="257" t="s">
        <v>91</v>
      </c>
      <c r="AY290" s="17" t="s">
        <v>169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91</v>
      </c>
      <c r="BK290" s="258">
        <f>ROUND(I290*H290,2)</f>
        <v>0</v>
      </c>
      <c r="BL290" s="17" t="s">
        <v>256</v>
      </c>
      <c r="BM290" s="257" t="s">
        <v>986</v>
      </c>
    </row>
    <row r="291" s="13" customFormat="1">
      <c r="A291" s="13"/>
      <c r="B291" s="259"/>
      <c r="C291" s="260"/>
      <c r="D291" s="261" t="s">
        <v>178</v>
      </c>
      <c r="E291" s="262" t="s">
        <v>1</v>
      </c>
      <c r="F291" s="263" t="s">
        <v>713</v>
      </c>
      <c r="G291" s="260"/>
      <c r="H291" s="264">
        <v>70.614999999999995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178</v>
      </c>
      <c r="AU291" s="270" t="s">
        <v>91</v>
      </c>
      <c r="AV291" s="13" t="s">
        <v>91</v>
      </c>
      <c r="AW291" s="13" t="s">
        <v>32</v>
      </c>
      <c r="AX291" s="13" t="s">
        <v>84</v>
      </c>
      <c r="AY291" s="270" t="s">
        <v>169</v>
      </c>
    </row>
    <row r="292" s="2" customFormat="1" ht="16.5" customHeight="1">
      <c r="A292" s="38"/>
      <c r="B292" s="39"/>
      <c r="C292" s="245" t="s">
        <v>741</v>
      </c>
      <c r="D292" s="245" t="s">
        <v>172</v>
      </c>
      <c r="E292" s="246" t="s">
        <v>714</v>
      </c>
      <c r="F292" s="247" t="s">
        <v>715</v>
      </c>
      <c r="G292" s="248" t="s">
        <v>189</v>
      </c>
      <c r="H292" s="249">
        <v>70.614999999999995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42</v>
      </c>
      <c r="O292" s="91"/>
      <c r="P292" s="255">
        <f>O292*H292</f>
        <v>0</v>
      </c>
      <c r="Q292" s="255">
        <v>0</v>
      </c>
      <c r="R292" s="255">
        <f>Q292*H292</f>
        <v>0</v>
      </c>
      <c r="S292" s="255">
        <v>0.00014999999999999999</v>
      </c>
      <c r="T292" s="256">
        <f>S292*H292</f>
        <v>0.010592249999999998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256</v>
      </c>
      <c r="AT292" s="257" t="s">
        <v>172</v>
      </c>
      <c r="AU292" s="257" t="s">
        <v>91</v>
      </c>
      <c r="AY292" s="17" t="s">
        <v>169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91</v>
      </c>
      <c r="BK292" s="258">
        <f>ROUND(I292*H292,2)</f>
        <v>0</v>
      </c>
      <c r="BL292" s="17" t="s">
        <v>256</v>
      </c>
      <c r="BM292" s="257" t="s">
        <v>987</v>
      </c>
    </row>
    <row r="293" s="13" customFormat="1">
      <c r="A293" s="13"/>
      <c r="B293" s="259"/>
      <c r="C293" s="260"/>
      <c r="D293" s="261" t="s">
        <v>178</v>
      </c>
      <c r="E293" s="262" t="s">
        <v>1</v>
      </c>
      <c r="F293" s="263" t="s">
        <v>713</v>
      </c>
      <c r="G293" s="260"/>
      <c r="H293" s="264">
        <v>70.614999999999995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178</v>
      </c>
      <c r="AU293" s="270" t="s">
        <v>91</v>
      </c>
      <c r="AV293" s="13" t="s">
        <v>91</v>
      </c>
      <c r="AW293" s="13" t="s">
        <v>32</v>
      </c>
      <c r="AX293" s="13" t="s">
        <v>84</v>
      </c>
      <c r="AY293" s="270" t="s">
        <v>169</v>
      </c>
    </row>
    <row r="294" s="2" customFormat="1" ht="16.5" customHeight="1">
      <c r="A294" s="38"/>
      <c r="B294" s="39"/>
      <c r="C294" s="245" t="s">
        <v>744</v>
      </c>
      <c r="D294" s="245" t="s">
        <v>172</v>
      </c>
      <c r="E294" s="246" t="s">
        <v>717</v>
      </c>
      <c r="F294" s="247" t="s">
        <v>718</v>
      </c>
      <c r="G294" s="248" t="s">
        <v>189</v>
      </c>
      <c r="H294" s="249">
        <v>66.852999999999994</v>
      </c>
      <c r="I294" s="250"/>
      <c r="J294" s="251">
        <f>ROUND(I294*H294,2)</f>
        <v>0</v>
      </c>
      <c r="K294" s="252"/>
      <c r="L294" s="44"/>
      <c r="M294" s="253" t="s">
        <v>1</v>
      </c>
      <c r="N294" s="254" t="s">
        <v>42</v>
      </c>
      <c r="O294" s="91"/>
      <c r="P294" s="255">
        <f>O294*H294</f>
        <v>0</v>
      </c>
      <c r="Q294" s="255">
        <v>0.00014999999999999999</v>
      </c>
      <c r="R294" s="255">
        <f>Q294*H294</f>
        <v>0.010027949999999999</v>
      </c>
      <c r="S294" s="255">
        <v>0</v>
      </c>
      <c r="T294" s="25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7" t="s">
        <v>256</v>
      </c>
      <c r="AT294" s="257" t="s">
        <v>172</v>
      </c>
      <c r="AU294" s="257" t="s">
        <v>91</v>
      </c>
      <c r="AY294" s="17" t="s">
        <v>169</v>
      </c>
      <c r="BE294" s="258">
        <f>IF(N294="základní",J294,0)</f>
        <v>0</v>
      </c>
      <c r="BF294" s="258">
        <f>IF(N294="snížená",J294,0)</f>
        <v>0</v>
      </c>
      <c r="BG294" s="258">
        <f>IF(N294="zákl. přenesená",J294,0)</f>
        <v>0</v>
      </c>
      <c r="BH294" s="258">
        <f>IF(N294="sníž. přenesená",J294,0)</f>
        <v>0</v>
      </c>
      <c r="BI294" s="258">
        <f>IF(N294="nulová",J294,0)</f>
        <v>0</v>
      </c>
      <c r="BJ294" s="17" t="s">
        <v>91</v>
      </c>
      <c r="BK294" s="258">
        <f>ROUND(I294*H294,2)</f>
        <v>0</v>
      </c>
      <c r="BL294" s="17" t="s">
        <v>256</v>
      </c>
      <c r="BM294" s="257" t="s">
        <v>988</v>
      </c>
    </row>
    <row r="295" s="15" customFormat="1">
      <c r="A295" s="15"/>
      <c r="B295" s="299"/>
      <c r="C295" s="300"/>
      <c r="D295" s="261" t="s">
        <v>178</v>
      </c>
      <c r="E295" s="301" t="s">
        <v>1</v>
      </c>
      <c r="F295" s="302" t="s">
        <v>720</v>
      </c>
      <c r="G295" s="300"/>
      <c r="H295" s="301" t="s">
        <v>1</v>
      </c>
      <c r="I295" s="303"/>
      <c r="J295" s="300"/>
      <c r="K295" s="300"/>
      <c r="L295" s="304"/>
      <c r="M295" s="305"/>
      <c r="N295" s="306"/>
      <c r="O295" s="306"/>
      <c r="P295" s="306"/>
      <c r="Q295" s="306"/>
      <c r="R295" s="306"/>
      <c r="S295" s="306"/>
      <c r="T295" s="30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308" t="s">
        <v>178</v>
      </c>
      <c r="AU295" s="308" t="s">
        <v>91</v>
      </c>
      <c r="AV295" s="15" t="s">
        <v>84</v>
      </c>
      <c r="AW295" s="15" t="s">
        <v>32</v>
      </c>
      <c r="AX295" s="15" t="s">
        <v>76</v>
      </c>
      <c r="AY295" s="308" t="s">
        <v>169</v>
      </c>
    </row>
    <row r="296" s="13" customFormat="1">
      <c r="A296" s="13"/>
      <c r="B296" s="259"/>
      <c r="C296" s="260"/>
      <c r="D296" s="261" t="s">
        <v>178</v>
      </c>
      <c r="E296" s="262" t="s">
        <v>1</v>
      </c>
      <c r="F296" s="263" t="s">
        <v>483</v>
      </c>
      <c r="G296" s="260"/>
      <c r="H296" s="264">
        <v>66.852999999999994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178</v>
      </c>
      <c r="AU296" s="270" t="s">
        <v>91</v>
      </c>
      <c r="AV296" s="13" t="s">
        <v>91</v>
      </c>
      <c r="AW296" s="13" t="s">
        <v>32</v>
      </c>
      <c r="AX296" s="13" t="s">
        <v>84</v>
      </c>
      <c r="AY296" s="270" t="s">
        <v>169</v>
      </c>
    </row>
    <row r="297" s="2" customFormat="1" ht="21.75" customHeight="1">
      <c r="A297" s="38"/>
      <c r="B297" s="39"/>
      <c r="C297" s="245" t="s">
        <v>747</v>
      </c>
      <c r="D297" s="245" t="s">
        <v>172</v>
      </c>
      <c r="E297" s="246" t="s">
        <v>722</v>
      </c>
      <c r="F297" s="247" t="s">
        <v>723</v>
      </c>
      <c r="G297" s="248" t="s">
        <v>189</v>
      </c>
      <c r="H297" s="249">
        <v>60.167999999999999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42</v>
      </c>
      <c r="O297" s="91"/>
      <c r="P297" s="255">
        <f>O297*H297</f>
        <v>0</v>
      </c>
      <c r="Q297" s="255">
        <v>0.0047000000000000002</v>
      </c>
      <c r="R297" s="255">
        <f>Q297*H297</f>
        <v>0.28278960000000003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256</v>
      </c>
      <c r="AT297" s="257" t="s">
        <v>172</v>
      </c>
      <c r="AU297" s="257" t="s">
        <v>91</v>
      </c>
      <c r="AY297" s="17" t="s">
        <v>169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91</v>
      </c>
      <c r="BK297" s="258">
        <f>ROUND(I297*H297,2)</f>
        <v>0</v>
      </c>
      <c r="BL297" s="17" t="s">
        <v>256</v>
      </c>
      <c r="BM297" s="257" t="s">
        <v>989</v>
      </c>
    </row>
    <row r="298" s="15" customFormat="1">
      <c r="A298" s="15"/>
      <c r="B298" s="299"/>
      <c r="C298" s="300"/>
      <c r="D298" s="261" t="s">
        <v>178</v>
      </c>
      <c r="E298" s="301" t="s">
        <v>1</v>
      </c>
      <c r="F298" s="302" t="s">
        <v>725</v>
      </c>
      <c r="G298" s="300"/>
      <c r="H298" s="301" t="s">
        <v>1</v>
      </c>
      <c r="I298" s="303"/>
      <c r="J298" s="300"/>
      <c r="K298" s="300"/>
      <c r="L298" s="304"/>
      <c r="M298" s="305"/>
      <c r="N298" s="306"/>
      <c r="O298" s="306"/>
      <c r="P298" s="306"/>
      <c r="Q298" s="306"/>
      <c r="R298" s="306"/>
      <c r="S298" s="306"/>
      <c r="T298" s="30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308" t="s">
        <v>178</v>
      </c>
      <c r="AU298" s="308" t="s">
        <v>91</v>
      </c>
      <c r="AV298" s="15" t="s">
        <v>84</v>
      </c>
      <c r="AW298" s="15" t="s">
        <v>32</v>
      </c>
      <c r="AX298" s="15" t="s">
        <v>76</v>
      </c>
      <c r="AY298" s="308" t="s">
        <v>169</v>
      </c>
    </row>
    <row r="299" s="13" customFormat="1">
      <c r="A299" s="13"/>
      <c r="B299" s="259"/>
      <c r="C299" s="260"/>
      <c r="D299" s="261" t="s">
        <v>178</v>
      </c>
      <c r="E299" s="262" t="s">
        <v>1</v>
      </c>
      <c r="F299" s="263" t="s">
        <v>726</v>
      </c>
      <c r="G299" s="260"/>
      <c r="H299" s="264">
        <v>60.167999999999999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178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169</v>
      </c>
    </row>
    <row r="300" s="2" customFormat="1" ht="21.75" customHeight="1">
      <c r="A300" s="38"/>
      <c r="B300" s="39"/>
      <c r="C300" s="245" t="s">
        <v>753</v>
      </c>
      <c r="D300" s="245" t="s">
        <v>172</v>
      </c>
      <c r="E300" s="246" t="s">
        <v>728</v>
      </c>
      <c r="F300" s="247" t="s">
        <v>729</v>
      </c>
      <c r="G300" s="248" t="s">
        <v>189</v>
      </c>
      <c r="H300" s="249">
        <v>1.5600000000000001</v>
      </c>
      <c r="I300" s="250"/>
      <c r="J300" s="251">
        <f>ROUND(I300*H300,2)</f>
        <v>0</v>
      </c>
      <c r="K300" s="252"/>
      <c r="L300" s="44"/>
      <c r="M300" s="253" t="s">
        <v>1</v>
      </c>
      <c r="N300" s="254" t="s">
        <v>42</v>
      </c>
      <c r="O300" s="91"/>
      <c r="P300" s="255">
        <f>O300*H300</f>
        <v>0</v>
      </c>
      <c r="Q300" s="255">
        <v>0.00029</v>
      </c>
      <c r="R300" s="255">
        <f>Q300*H300</f>
        <v>0.00045239999999999999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256</v>
      </c>
      <c r="AT300" s="257" t="s">
        <v>172</v>
      </c>
      <c r="AU300" s="257" t="s">
        <v>91</v>
      </c>
      <c r="AY300" s="17" t="s">
        <v>169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256</v>
      </c>
      <c r="BM300" s="257" t="s">
        <v>990</v>
      </c>
    </row>
    <row r="301" s="13" customFormat="1">
      <c r="A301" s="13"/>
      <c r="B301" s="259"/>
      <c r="C301" s="260"/>
      <c r="D301" s="261" t="s">
        <v>178</v>
      </c>
      <c r="E301" s="262" t="s">
        <v>1</v>
      </c>
      <c r="F301" s="263" t="s">
        <v>666</v>
      </c>
      <c r="G301" s="260"/>
      <c r="H301" s="264">
        <v>0.59999999999999998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178</v>
      </c>
      <c r="AU301" s="270" t="s">
        <v>91</v>
      </c>
      <c r="AV301" s="13" t="s">
        <v>91</v>
      </c>
      <c r="AW301" s="13" t="s">
        <v>32</v>
      </c>
      <c r="AX301" s="13" t="s">
        <v>76</v>
      </c>
      <c r="AY301" s="270" t="s">
        <v>169</v>
      </c>
    </row>
    <row r="302" s="13" customFormat="1">
      <c r="A302" s="13"/>
      <c r="B302" s="259"/>
      <c r="C302" s="260"/>
      <c r="D302" s="261" t="s">
        <v>178</v>
      </c>
      <c r="E302" s="262" t="s">
        <v>1</v>
      </c>
      <c r="F302" s="263" t="s">
        <v>731</v>
      </c>
      <c r="G302" s="260"/>
      <c r="H302" s="264">
        <v>0.95999999999999996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178</v>
      </c>
      <c r="AU302" s="270" t="s">
        <v>91</v>
      </c>
      <c r="AV302" s="13" t="s">
        <v>91</v>
      </c>
      <c r="AW302" s="13" t="s">
        <v>32</v>
      </c>
      <c r="AX302" s="13" t="s">
        <v>76</v>
      </c>
      <c r="AY302" s="270" t="s">
        <v>169</v>
      </c>
    </row>
    <row r="303" s="14" customFormat="1">
      <c r="A303" s="14"/>
      <c r="B303" s="271"/>
      <c r="C303" s="272"/>
      <c r="D303" s="261" t="s">
        <v>178</v>
      </c>
      <c r="E303" s="273" t="s">
        <v>1</v>
      </c>
      <c r="F303" s="274" t="s">
        <v>186</v>
      </c>
      <c r="G303" s="272"/>
      <c r="H303" s="275">
        <v>1.5600000000000001</v>
      </c>
      <c r="I303" s="276"/>
      <c r="J303" s="272"/>
      <c r="K303" s="272"/>
      <c r="L303" s="277"/>
      <c r="M303" s="278"/>
      <c r="N303" s="279"/>
      <c r="O303" s="279"/>
      <c r="P303" s="279"/>
      <c r="Q303" s="279"/>
      <c r="R303" s="279"/>
      <c r="S303" s="279"/>
      <c r="T303" s="28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81" t="s">
        <v>178</v>
      </c>
      <c r="AU303" s="281" t="s">
        <v>91</v>
      </c>
      <c r="AV303" s="14" t="s">
        <v>176</v>
      </c>
      <c r="AW303" s="14" t="s">
        <v>32</v>
      </c>
      <c r="AX303" s="14" t="s">
        <v>84</v>
      </c>
      <c r="AY303" s="281" t="s">
        <v>169</v>
      </c>
    </row>
    <row r="304" s="2" customFormat="1" ht="21.75" customHeight="1">
      <c r="A304" s="38"/>
      <c r="B304" s="39"/>
      <c r="C304" s="245" t="s">
        <v>758</v>
      </c>
      <c r="D304" s="245" t="s">
        <v>172</v>
      </c>
      <c r="E304" s="246" t="s">
        <v>733</v>
      </c>
      <c r="F304" s="247" t="s">
        <v>734</v>
      </c>
      <c r="G304" s="248" t="s">
        <v>189</v>
      </c>
      <c r="H304" s="249">
        <v>1.5600000000000001</v>
      </c>
      <c r="I304" s="250"/>
      <c r="J304" s="251">
        <f>ROUND(I304*H304,2)</f>
        <v>0</v>
      </c>
      <c r="K304" s="252"/>
      <c r="L304" s="44"/>
      <c r="M304" s="253" t="s">
        <v>1</v>
      </c>
      <c r="N304" s="254" t="s">
        <v>42</v>
      </c>
      <c r="O304" s="91"/>
      <c r="P304" s="255">
        <f>O304*H304</f>
        <v>0</v>
      </c>
      <c r="Q304" s="255">
        <v>0.00066</v>
      </c>
      <c r="R304" s="255">
        <f>Q304*H304</f>
        <v>0.0010296000000000001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256</v>
      </c>
      <c r="AT304" s="257" t="s">
        <v>172</v>
      </c>
      <c r="AU304" s="257" t="s">
        <v>91</v>
      </c>
      <c r="AY304" s="17" t="s">
        <v>169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91</v>
      </c>
      <c r="BK304" s="258">
        <f>ROUND(I304*H304,2)</f>
        <v>0</v>
      </c>
      <c r="BL304" s="17" t="s">
        <v>256</v>
      </c>
      <c r="BM304" s="257" t="s">
        <v>991</v>
      </c>
    </row>
    <row r="305" s="13" customFormat="1">
      <c r="A305" s="13"/>
      <c r="B305" s="259"/>
      <c r="C305" s="260"/>
      <c r="D305" s="261" t="s">
        <v>178</v>
      </c>
      <c r="E305" s="262" t="s">
        <v>1</v>
      </c>
      <c r="F305" s="263" t="s">
        <v>666</v>
      </c>
      <c r="G305" s="260"/>
      <c r="H305" s="264">
        <v>0.59999999999999998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178</v>
      </c>
      <c r="AU305" s="270" t="s">
        <v>91</v>
      </c>
      <c r="AV305" s="13" t="s">
        <v>91</v>
      </c>
      <c r="AW305" s="13" t="s">
        <v>32</v>
      </c>
      <c r="AX305" s="13" t="s">
        <v>76</v>
      </c>
      <c r="AY305" s="270" t="s">
        <v>169</v>
      </c>
    </row>
    <row r="306" s="13" customFormat="1">
      <c r="A306" s="13"/>
      <c r="B306" s="259"/>
      <c r="C306" s="260"/>
      <c r="D306" s="261" t="s">
        <v>178</v>
      </c>
      <c r="E306" s="262" t="s">
        <v>1</v>
      </c>
      <c r="F306" s="263" t="s">
        <v>731</v>
      </c>
      <c r="G306" s="260"/>
      <c r="H306" s="264">
        <v>0.95999999999999996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178</v>
      </c>
      <c r="AU306" s="270" t="s">
        <v>91</v>
      </c>
      <c r="AV306" s="13" t="s">
        <v>91</v>
      </c>
      <c r="AW306" s="13" t="s">
        <v>32</v>
      </c>
      <c r="AX306" s="13" t="s">
        <v>76</v>
      </c>
      <c r="AY306" s="270" t="s">
        <v>169</v>
      </c>
    </row>
    <row r="307" s="14" customFormat="1">
      <c r="A307" s="14"/>
      <c r="B307" s="271"/>
      <c r="C307" s="272"/>
      <c r="D307" s="261" t="s">
        <v>178</v>
      </c>
      <c r="E307" s="273" t="s">
        <v>1</v>
      </c>
      <c r="F307" s="274" t="s">
        <v>186</v>
      </c>
      <c r="G307" s="272"/>
      <c r="H307" s="275">
        <v>1.5600000000000001</v>
      </c>
      <c r="I307" s="276"/>
      <c r="J307" s="272"/>
      <c r="K307" s="272"/>
      <c r="L307" s="277"/>
      <c r="M307" s="278"/>
      <c r="N307" s="279"/>
      <c r="O307" s="279"/>
      <c r="P307" s="279"/>
      <c r="Q307" s="279"/>
      <c r="R307" s="279"/>
      <c r="S307" s="279"/>
      <c r="T307" s="28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1" t="s">
        <v>178</v>
      </c>
      <c r="AU307" s="281" t="s">
        <v>91</v>
      </c>
      <c r="AV307" s="14" t="s">
        <v>176</v>
      </c>
      <c r="AW307" s="14" t="s">
        <v>32</v>
      </c>
      <c r="AX307" s="14" t="s">
        <v>84</v>
      </c>
      <c r="AY307" s="281" t="s">
        <v>169</v>
      </c>
    </row>
    <row r="308" s="12" customFormat="1" ht="22.8" customHeight="1">
      <c r="A308" s="12"/>
      <c r="B308" s="229"/>
      <c r="C308" s="230"/>
      <c r="D308" s="231" t="s">
        <v>75</v>
      </c>
      <c r="E308" s="243" t="s">
        <v>454</v>
      </c>
      <c r="F308" s="243" t="s">
        <v>455</v>
      </c>
      <c r="G308" s="230"/>
      <c r="H308" s="230"/>
      <c r="I308" s="233"/>
      <c r="J308" s="244">
        <f>BK308</f>
        <v>0</v>
      </c>
      <c r="K308" s="230"/>
      <c r="L308" s="235"/>
      <c r="M308" s="236"/>
      <c r="N308" s="237"/>
      <c r="O308" s="237"/>
      <c r="P308" s="238">
        <f>SUM(P309:P323)</f>
        <v>0</v>
      </c>
      <c r="Q308" s="237"/>
      <c r="R308" s="238">
        <f>SUM(R309:R323)</f>
        <v>0.65764595999999997</v>
      </c>
      <c r="S308" s="237"/>
      <c r="T308" s="239">
        <f>SUM(T309:T323)</f>
        <v>0.010027949999999999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40" t="s">
        <v>91</v>
      </c>
      <c r="AT308" s="241" t="s">
        <v>75</v>
      </c>
      <c r="AU308" s="241" t="s">
        <v>84</v>
      </c>
      <c r="AY308" s="240" t="s">
        <v>169</v>
      </c>
      <c r="BK308" s="242">
        <f>SUM(BK309:BK323)</f>
        <v>0</v>
      </c>
    </row>
    <row r="309" s="2" customFormat="1" ht="21.75" customHeight="1">
      <c r="A309" s="38"/>
      <c r="B309" s="39"/>
      <c r="C309" s="245" t="s">
        <v>763</v>
      </c>
      <c r="D309" s="245" t="s">
        <v>172</v>
      </c>
      <c r="E309" s="246" t="s">
        <v>737</v>
      </c>
      <c r="F309" s="247" t="s">
        <v>738</v>
      </c>
      <c r="G309" s="248" t="s">
        <v>189</v>
      </c>
      <c r="H309" s="249">
        <v>66.852999999999994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</v>
      </c>
      <c r="R309" s="255">
        <f>Q309*H309</f>
        <v>0</v>
      </c>
      <c r="S309" s="255">
        <v>0.00014999999999999999</v>
      </c>
      <c r="T309" s="256">
        <f>S309*H309</f>
        <v>0.010027949999999999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256</v>
      </c>
      <c r="AT309" s="257" t="s">
        <v>172</v>
      </c>
      <c r="AU309" s="257" t="s">
        <v>91</v>
      </c>
      <c r="AY309" s="17" t="s">
        <v>169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256</v>
      </c>
      <c r="BM309" s="257" t="s">
        <v>992</v>
      </c>
    </row>
    <row r="310" s="13" customFormat="1">
      <c r="A310" s="13"/>
      <c r="B310" s="259"/>
      <c r="C310" s="260"/>
      <c r="D310" s="261" t="s">
        <v>178</v>
      </c>
      <c r="E310" s="262" t="s">
        <v>483</v>
      </c>
      <c r="F310" s="263" t="s">
        <v>993</v>
      </c>
      <c r="G310" s="260"/>
      <c r="H310" s="264">
        <v>66.852999999999994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178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169</v>
      </c>
    </row>
    <row r="311" s="2" customFormat="1" ht="21.75" customHeight="1">
      <c r="A311" s="38"/>
      <c r="B311" s="39"/>
      <c r="C311" s="245" t="s">
        <v>889</v>
      </c>
      <c r="D311" s="245" t="s">
        <v>172</v>
      </c>
      <c r="E311" s="246" t="s">
        <v>457</v>
      </c>
      <c r="F311" s="247" t="s">
        <v>458</v>
      </c>
      <c r="G311" s="248" t="s">
        <v>189</v>
      </c>
      <c r="H311" s="249">
        <v>145.393</v>
      </c>
      <c r="I311" s="250"/>
      <c r="J311" s="251">
        <f>ROUND(I311*H311,2)</f>
        <v>0</v>
      </c>
      <c r="K311" s="252"/>
      <c r="L311" s="44"/>
      <c r="M311" s="253" t="s">
        <v>1</v>
      </c>
      <c r="N311" s="254" t="s">
        <v>42</v>
      </c>
      <c r="O311" s="91"/>
      <c r="P311" s="255">
        <f>O311*H311</f>
        <v>0</v>
      </c>
      <c r="Q311" s="255">
        <v>0</v>
      </c>
      <c r="R311" s="255">
        <f>Q311*H311</f>
        <v>0</v>
      </c>
      <c r="S311" s="255">
        <v>0</v>
      </c>
      <c r="T311" s="25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57" t="s">
        <v>256</v>
      </c>
      <c r="AT311" s="257" t="s">
        <v>172</v>
      </c>
      <c r="AU311" s="257" t="s">
        <v>91</v>
      </c>
      <c r="AY311" s="17" t="s">
        <v>169</v>
      </c>
      <c r="BE311" s="258">
        <f>IF(N311="základní",J311,0)</f>
        <v>0</v>
      </c>
      <c r="BF311" s="258">
        <f>IF(N311="snížená",J311,0)</f>
        <v>0</v>
      </c>
      <c r="BG311" s="258">
        <f>IF(N311="zákl. přenesená",J311,0)</f>
        <v>0</v>
      </c>
      <c r="BH311" s="258">
        <f>IF(N311="sníž. přenesená",J311,0)</f>
        <v>0</v>
      </c>
      <c r="BI311" s="258">
        <f>IF(N311="nulová",J311,0)</f>
        <v>0</v>
      </c>
      <c r="BJ311" s="17" t="s">
        <v>91</v>
      </c>
      <c r="BK311" s="258">
        <f>ROUND(I311*H311,2)</f>
        <v>0</v>
      </c>
      <c r="BL311" s="17" t="s">
        <v>256</v>
      </c>
      <c r="BM311" s="257" t="s">
        <v>994</v>
      </c>
    </row>
    <row r="312" s="13" customFormat="1">
      <c r="A312" s="13"/>
      <c r="B312" s="259"/>
      <c r="C312" s="260"/>
      <c r="D312" s="261" t="s">
        <v>178</v>
      </c>
      <c r="E312" s="262" t="s">
        <v>1</v>
      </c>
      <c r="F312" s="263" t="s">
        <v>995</v>
      </c>
      <c r="G312" s="260"/>
      <c r="H312" s="264">
        <v>145.393</v>
      </c>
      <c r="I312" s="265"/>
      <c r="J312" s="260"/>
      <c r="K312" s="260"/>
      <c r="L312" s="266"/>
      <c r="M312" s="267"/>
      <c r="N312" s="268"/>
      <c r="O312" s="268"/>
      <c r="P312" s="268"/>
      <c r="Q312" s="268"/>
      <c r="R312" s="268"/>
      <c r="S312" s="268"/>
      <c r="T312" s="26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70" t="s">
        <v>178</v>
      </c>
      <c r="AU312" s="270" t="s">
        <v>91</v>
      </c>
      <c r="AV312" s="13" t="s">
        <v>91</v>
      </c>
      <c r="AW312" s="13" t="s">
        <v>32</v>
      </c>
      <c r="AX312" s="13" t="s">
        <v>84</v>
      </c>
      <c r="AY312" s="270" t="s">
        <v>169</v>
      </c>
    </row>
    <row r="313" s="2" customFormat="1" ht="16.5" customHeight="1">
      <c r="A313" s="38"/>
      <c r="B313" s="39"/>
      <c r="C313" s="282" t="s">
        <v>892</v>
      </c>
      <c r="D313" s="282" t="s">
        <v>223</v>
      </c>
      <c r="E313" s="283" t="s">
        <v>462</v>
      </c>
      <c r="F313" s="284" t="s">
        <v>463</v>
      </c>
      <c r="G313" s="285" t="s">
        <v>189</v>
      </c>
      <c r="H313" s="286">
        <v>152.66300000000001</v>
      </c>
      <c r="I313" s="287"/>
      <c r="J313" s="288">
        <f>ROUND(I313*H313,2)</f>
        <v>0</v>
      </c>
      <c r="K313" s="289"/>
      <c r="L313" s="290"/>
      <c r="M313" s="291" t="s">
        <v>1</v>
      </c>
      <c r="N313" s="292" t="s">
        <v>42</v>
      </c>
      <c r="O313" s="91"/>
      <c r="P313" s="255">
        <f>O313*H313</f>
        <v>0</v>
      </c>
      <c r="Q313" s="255">
        <v>0</v>
      </c>
      <c r="R313" s="255">
        <f>Q313*H313</f>
        <v>0</v>
      </c>
      <c r="S313" s="255">
        <v>0</v>
      </c>
      <c r="T313" s="25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7" t="s">
        <v>335</v>
      </c>
      <c r="AT313" s="257" t="s">
        <v>223</v>
      </c>
      <c r="AU313" s="257" t="s">
        <v>91</v>
      </c>
      <c r="AY313" s="17" t="s">
        <v>169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7" t="s">
        <v>91</v>
      </c>
      <c r="BK313" s="258">
        <f>ROUND(I313*H313,2)</f>
        <v>0</v>
      </c>
      <c r="BL313" s="17" t="s">
        <v>256</v>
      </c>
      <c r="BM313" s="257" t="s">
        <v>996</v>
      </c>
    </row>
    <row r="314" s="13" customFormat="1">
      <c r="A314" s="13"/>
      <c r="B314" s="259"/>
      <c r="C314" s="260"/>
      <c r="D314" s="261" t="s">
        <v>178</v>
      </c>
      <c r="E314" s="260"/>
      <c r="F314" s="263" t="s">
        <v>997</v>
      </c>
      <c r="G314" s="260"/>
      <c r="H314" s="264">
        <v>152.66300000000001</v>
      </c>
      <c r="I314" s="265"/>
      <c r="J314" s="260"/>
      <c r="K314" s="260"/>
      <c r="L314" s="266"/>
      <c r="M314" s="267"/>
      <c r="N314" s="268"/>
      <c r="O314" s="268"/>
      <c r="P314" s="268"/>
      <c r="Q314" s="268"/>
      <c r="R314" s="268"/>
      <c r="S314" s="268"/>
      <c r="T314" s="26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70" t="s">
        <v>178</v>
      </c>
      <c r="AU314" s="270" t="s">
        <v>91</v>
      </c>
      <c r="AV314" s="13" t="s">
        <v>91</v>
      </c>
      <c r="AW314" s="13" t="s">
        <v>4</v>
      </c>
      <c r="AX314" s="13" t="s">
        <v>84</v>
      </c>
      <c r="AY314" s="270" t="s">
        <v>169</v>
      </c>
    </row>
    <row r="315" s="2" customFormat="1" ht="21.75" customHeight="1">
      <c r="A315" s="38"/>
      <c r="B315" s="39"/>
      <c r="C315" s="245" t="s">
        <v>895</v>
      </c>
      <c r="D315" s="245" t="s">
        <v>172</v>
      </c>
      <c r="E315" s="246" t="s">
        <v>748</v>
      </c>
      <c r="F315" s="247" t="s">
        <v>749</v>
      </c>
      <c r="G315" s="248" t="s">
        <v>189</v>
      </c>
      <c r="H315" s="249">
        <v>141.22900000000001</v>
      </c>
      <c r="I315" s="250"/>
      <c r="J315" s="251">
        <f>ROUND(I315*H315,2)</f>
        <v>0</v>
      </c>
      <c r="K315" s="252"/>
      <c r="L315" s="44"/>
      <c r="M315" s="253" t="s">
        <v>1</v>
      </c>
      <c r="N315" s="254" t="s">
        <v>42</v>
      </c>
      <c r="O315" s="91"/>
      <c r="P315" s="255">
        <f>O315*H315</f>
        <v>0</v>
      </c>
      <c r="Q315" s="255">
        <v>0.00020000000000000001</v>
      </c>
      <c r="R315" s="255">
        <f>Q315*H315</f>
        <v>0.028245800000000005</v>
      </c>
      <c r="S315" s="255">
        <v>0</v>
      </c>
      <c r="T315" s="25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57" t="s">
        <v>256</v>
      </c>
      <c r="AT315" s="257" t="s">
        <v>172</v>
      </c>
      <c r="AU315" s="257" t="s">
        <v>91</v>
      </c>
      <c r="AY315" s="17" t="s">
        <v>169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7" t="s">
        <v>91</v>
      </c>
      <c r="BK315" s="258">
        <f>ROUND(I315*H315,2)</f>
        <v>0</v>
      </c>
      <c r="BL315" s="17" t="s">
        <v>256</v>
      </c>
      <c r="BM315" s="257" t="s">
        <v>998</v>
      </c>
    </row>
    <row r="316" s="15" customFormat="1">
      <c r="A316" s="15"/>
      <c r="B316" s="299"/>
      <c r="C316" s="300"/>
      <c r="D316" s="261" t="s">
        <v>178</v>
      </c>
      <c r="E316" s="301" t="s">
        <v>1</v>
      </c>
      <c r="F316" s="302" t="s">
        <v>751</v>
      </c>
      <c r="G316" s="300"/>
      <c r="H316" s="301" t="s">
        <v>1</v>
      </c>
      <c r="I316" s="303"/>
      <c r="J316" s="300"/>
      <c r="K316" s="300"/>
      <c r="L316" s="304"/>
      <c r="M316" s="305"/>
      <c r="N316" s="306"/>
      <c r="O316" s="306"/>
      <c r="P316" s="306"/>
      <c r="Q316" s="306"/>
      <c r="R316" s="306"/>
      <c r="S316" s="306"/>
      <c r="T316" s="30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308" t="s">
        <v>178</v>
      </c>
      <c r="AU316" s="308" t="s">
        <v>91</v>
      </c>
      <c r="AV316" s="15" t="s">
        <v>84</v>
      </c>
      <c r="AW316" s="15" t="s">
        <v>32</v>
      </c>
      <c r="AX316" s="15" t="s">
        <v>76</v>
      </c>
      <c r="AY316" s="308" t="s">
        <v>169</v>
      </c>
    </row>
    <row r="317" s="13" customFormat="1">
      <c r="A317" s="13"/>
      <c r="B317" s="259"/>
      <c r="C317" s="260"/>
      <c r="D317" s="261" t="s">
        <v>178</v>
      </c>
      <c r="E317" s="262" t="s">
        <v>513</v>
      </c>
      <c r="F317" s="263" t="s">
        <v>752</v>
      </c>
      <c r="G317" s="260"/>
      <c r="H317" s="264">
        <v>141.22900000000001</v>
      </c>
      <c r="I317" s="265"/>
      <c r="J317" s="260"/>
      <c r="K317" s="260"/>
      <c r="L317" s="266"/>
      <c r="M317" s="267"/>
      <c r="N317" s="268"/>
      <c r="O317" s="268"/>
      <c r="P317" s="268"/>
      <c r="Q317" s="268"/>
      <c r="R317" s="268"/>
      <c r="S317" s="268"/>
      <c r="T317" s="26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178</v>
      </c>
      <c r="AU317" s="270" t="s">
        <v>91</v>
      </c>
      <c r="AV317" s="13" t="s">
        <v>91</v>
      </c>
      <c r="AW317" s="13" t="s">
        <v>32</v>
      </c>
      <c r="AX317" s="13" t="s">
        <v>84</v>
      </c>
      <c r="AY317" s="270" t="s">
        <v>169</v>
      </c>
    </row>
    <row r="318" s="2" customFormat="1" ht="21.75" customHeight="1">
      <c r="A318" s="38"/>
      <c r="B318" s="39"/>
      <c r="C318" s="245" t="s">
        <v>897</v>
      </c>
      <c r="D318" s="245" t="s">
        <v>172</v>
      </c>
      <c r="E318" s="246" t="s">
        <v>754</v>
      </c>
      <c r="F318" s="247" t="s">
        <v>755</v>
      </c>
      <c r="G318" s="248" t="s">
        <v>189</v>
      </c>
      <c r="H318" s="249">
        <v>153.22900000000001</v>
      </c>
      <c r="I318" s="250"/>
      <c r="J318" s="251">
        <f>ROUND(I318*H318,2)</f>
        <v>0</v>
      </c>
      <c r="K318" s="252"/>
      <c r="L318" s="44"/>
      <c r="M318" s="253" t="s">
        <v>1</v>
      </c>
      <c r="N318" s="254" t="s">
        <v>42</v>
      </c>
      <c r="O318" s="91"/>
      <c r="P318" s="255">
        <f>O318*H318</f>
        <v>0</v>
      </c>
      <c r="Q318" s="255">
        <v>0.00029</v>
      </c>
      <c r="R318" s="255">
        <f>Q318*H318</f>
        <v>0.044436410000000003</v>
      </c>
      <c r="S318" s="255">
        <v>0</v>
      </c>
      <c r="T318" s="25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57" t="s">
        <v>256</v>
      </c>
      <c r="AT318" s="257" t="s">
        <v>172</v>
      </c>
      <c r="AU318" s="257" t="s">
        <v>91</v>
      </c>
      <c r="AY318" s="17" t="s">
        <v>169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7" t="s">
        <v>91</v>
      </c>
      <c r="BK318" s="258">
        <f>ROUND(I318*H318,2)</f>
        <v>0</v>
      </c>
      <c r="BL318" s="17" t="s">
        <v>256</v>
      </c>
      <c r="BM318" s="257" t="s">
        <v>999</v>
      </c>
    </row>
    <row r="319" s="13" customFormat="1">
      <c r="A319" s="13"/>
      <c r="B319" s="259"/>
      <c r="C319" s="260"/>
      <c r="D319" s="261" t="s">
        <v>178</v>
      </c>
      <c r="E319" s="262" t="s">
        <v>1</v>
      </c>
      <c r="F319" s="263" t="s">
        <v>757</v>
      </c>
      <c r="G319" s="260"/>
      <c r="H319" s="264">
        <v>153.22900000000001</v>
      </c>
      <c r="I319" s="265"/>
      <c r="J319" s="260"/>
      <c r="K319" s="260"/>
      <c r="L319" s="266"/>
      <c r="M319" s="267"/>
      <c r="N319" s="268"/>
      <c r="O319" s="268"/>
      <c r="P319" s="268"/>
      <c r="Q319" s="268"/>
      <c r="R319" s="268"/>
      <c r="S319" s="268"/>
      <c r="T319" s="26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0" t="s">
        <v>178</v>
      </c>
      <c r="AU319" s="270" t="s">
        <v>91</v>
      </c>
      <c r="AV319" s="13" t="s">
        <v>91</v>
      </c>
      <c r="AW319" s="13" t="s">
        <v>32</v>
      </c>
      <c r="AX319" s="13" t="s">
        <v>84</v>
      </c>
      <c r="AY319" s="270" t="s">
        <v>169</v>
      </c>
    </row>
    <row r="320" s="2" customFormat="1" ht="21.75" customHeight="1">
      <c r="A320" s="38"/>
      <c r="B320" s="39"/>
      <c r="C320" s="245" t="s">
        <v>899</v>
      </c>
      <c r="D320" s="245" t="s">
        <v>172</v>
      </c>
      <c r="E320" s="246" t="s">
        <v>759</v>
      </c>
      <c r="F320" s="247" t="s">
        <v>760</v>
      </c>
      <c r="G320" s="248" t="s">
        <v>175</v>
      </c>
      <c r="H320" s="249">
        <v>44.170000000000002</v>
      </c>
      <c r="I320" s="250"/>
      <c r="J320" s="251">
        <f>ROUND(I320*H320,2)</f>
        <v>0</v>
      </c>
      <c r="K320" s="252"/>
      <c r="L320" s="44"/>
      <c r="M320" s="253" t="s">
        <v>1</v>
      </c>
      <c r="N320" s="254" t="s">
        <v>42</v>
      </c>
      <c r="O320" s="91"/>
      <c r="P320" s="255">
        <f>O320*H320</f>
        <v>0</v>
      </c>
      <c r="Q320" s="255">
        <v>0</v>
      </c>
      <c r="R320" s="255">
        <f>Q320*H320</f>
        <v>0</v>
      </c>
      <c r="S320" s="255">
        <v>0</v>
      </c>
      <c r="T320" s="25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57" t="s">
        <v>256</v>
      </c>
      <c r="AT320" s="257" t="s">
        <v>172</v>
      </c>
      <c r="AU320" s="257" t="s">
        <v>91</v>
      </c>
      <c r="AY320" s="17" t="s">
        <v>169</v>
      </c>
      <c r="BE320" s="258">
        <f>IF(N320="základní",J320,0)</f>
        <v>0</v>
      </c>
      <c r="BF320" s="258">
        <f>IF(N320="snížená",J320,0)</f>
        <v>0</v>
      </c>
      <c r="BG320" s="258">
        <f>IF(N320="zákl. přenesená",J320,0)</f>
        <v>0</v>
      </c>
      <c r="BH320" s="258">
        <f>IF(N320="sníž. přenesená",J320,0)</f>
        <v>0</v>
      </c>
      <c r="BI320" s="258">
        <f>IF(N320="nulová",J320,0)</f>
        <v>0</v>
      </c>
      <c r="BJ320" s="17" t="s">
        <v>91</v>
      </c>
      <c r="BK320" s="258">
        <f>ROUND(I320*H320,2)</f>
        <v>0</v>
      </c>
      <c r="BL320" s="17" t="s">
        <v>256</v>
      </c>
      <c r="BM320" s="257" t="s">
        <v>1000</v>
      </c>
    </row>
    <row r="321" s="13" customFormat="1">
      <c r="A321" s="13"/>
      <c r="B321" s="259"/>
      <c r="C321" s="260"/>
      <c r="D321" s="261" t="s">
        <v>178</v>
      </c>
      <c r="E321" s="262" t="s">
        <v>1</v>
      </c>
      <c r="F321" s="263" t="s">
        <v>1001</v>
      </c>
      <c r="G321" s="260"/>
      <c r="H321" s="264">
        <v>44.170000000000002</v>
      </c>
      <c r="I321" s="265"/>
      <c r="J321" s="260"/>
      <c r="K321" s="260"/>
      <c r="L321" s="266"/>
      <c r="M321" s="267"/>
      <c r="N321" s="268"/>
      <c r="O321" s="268"/>
      <c r="P321" s="268"/>
      <c r="Q321" s="268"/>
      <c r="R321" s="268"/>
      <c r="S321" s="268"/>
      <c r="T321" s="26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70" t="s">
        <v>178</v>
      </c>
      <c r="AU321" s="270" t="s">
        <v>91</v>
      </c>
      <c r="AV321" s="13" t="s">
        <v>91</v>
      </c>
      <c r="AW321" s="13" t="s">
        <v>32</v>
      </c>
      <c r="AX321" s="13" t="s">
        <v>84</v>
      </c>
      <c r="AY321" s="270" t="s">
        <v>169</v>
      </c>
    </row>
    <row r="322" s="2" customFormat="1" ht="16.5" customHeight="1">
      <c r="A322" s="38"/>
      <c r="B322" s="39"/>
      <c r="C322" s="245" t="s">
        <v>902</v>
      </c>
      <c r="D322" s="245" t="s">
        <v>172</v>
      </c>
      <c r="E322" s="246" t="s">
        <v>764</v>
      </c>
      <c r="F322" s="247" t="s">
        <v>765</v>
      </c>
      <c r="G322" s="248" t="s">
        <v>189</v>
      </c>
      <c r="H322" s="249">
        <v>66.852999999999994</v>
      </c>
      <c r="I322" s="250"/>
      <c r="J322" s="251">
        <f>ROUND(I322*H322,2)</f>
        <v>0</v>
      </c>
      <c r="K322" s="252"/>
      <c r="L322" s="44"/>
      <c r="M322" s="253" t="s">
        <v>1</v>
      </c>
      <c r="N322" s="254" t="s">
        <v>42</v>
      </c>
      <c r="O322" s="91"/>
      <c r="P322" s="255">
        <f>O322*H322</f>
        <v>0</v>
      </c>
      <c r="Q322" s="255">
        <v>0.0087500000000000008</v>
      </c>
      <c r="R322" s="255">
        <f>Q322*H322</f>
        <v>0.58496375</v>
      </c>
      <c r="S322" s="255">
        <v>0</v>
      </c>
      <c r="T322" s="25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57" t="s">
        <v>256</v>
      </c>
      <c r="AT322" s="257" t="s">
        <v>172</v>
      </c>
      <c r="AU322" s="257" t="s">
        <v>91</v>
      </c>
      <c r="AY322" s="17" t="s">
        <v>169</v>
      </c>
      <c r="BE322" s="258">
        <f>IF(N322="základní",J322,0)</f>
        <v>0</v>
      </c>
      <c r="BF322" s="258">
        <f>IF(N322="snížená",J322,0)</f>
        <v>0</v>
      </c>
      <c r="BG322" s="258">
        <f>IF(N322="zákl. přenesená",J322,0)</f>
        <v>0</v>
      </c>
      <c r="BH322" s="258">
        <f>IF(N322="sníž. přenesená",J322,0)</f>
        <v>0</v>
      </c>
      <c r="BI322" s="258">
        <f>IF(N322="nulová",J322,0)</f>
        <v>0</v>
      </c>
      <c r="BJ322" s="17" t="s">
        <v>91</v>
      </c>
      <c r="BK322" s="258">
        <f>ROUND(I322*H322,2)</f>
        <v>0</v>
      </c>
      <c r="BL322" s="17" t="s">
        <v>256</v>
      </c>
      <c r="BM322" s="257" t="s">
        <v>1002</v>
      </c>
    </row>
    <row r="323" s="13" customFormat="1">
      <c r="A323" s="13"/>
      <c r="B323" s="259"/>
      <c r="C323" s="260"/>
      <c r="D323" s="261" t="s">
        <v>178</v>
      </c>
      <c r="E323" s="262" t="s">
        <v>1</v>
      </c>
      <c r="F323" s="263" t="s">
        <v>483</v>
      </c>
      <c r="G323" s="260"/>
      <c r="H323" s="264">
        <v>66.852999999999994</v>
      </c>
      <c r="I323" s="265"/>
      <c r="J323" s="260"/>
      <c r="K323" s="260"/>
      <c r="L323" s="266"/>
      <c r="M323" s="309"/>
      <c r="N323" s="310"/>
      <c r="O323" s="310"/>
      <c r="P323" s="310"/>
      <c r="Q323" s="310"/>
      <c r="R323" s="310"/>
      <c r="S323" s="310"/>
      <c r="T323" s="31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0" t="s">
        <v>178</v>
      </c>
      <c r="AU323" s="270" t="s">
        <v>91</v>
      </c>
      <c r="AV323" s="13" t="s">
        <v>91</v>
      </c>
      <c r="AW323" s="13" t="s">
        <v>32</v>
      </c>
      <c r="AX323" s="13" t="s">
        <v>84</v>
      </c>
      <c r="AY323" s="270" t="s">
        <v>169</v>
      </c>
    </row>
    <row r="324" s="2" customFormat="1" ht="6.96" customHeight="1">
      <c r="A324" s="38"/>
      <c r="B324" s="66"/>
      <c r="C324" s="67"/>
      <c r="D324" s="67"/>
      <c r="E324" s="67"/>
      <c r="F324" s="67"/>
      <c r="G324" s="67"/>
      <c r="H324" s="67"/>
      <c r="I324" s="193"/>
      <c r="J324" s="67"/>
      <c r="K324" s="67"/>
      <c r="L324" s="44"/>
      <c r="M324" s="38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</row>
  </sheetData>
  <sheetProtection sheet="1" autoFilter="0" formatColumns="0" formatRows="0" objects="1" scenarios="1" spinCount="100000" saltValue="GaSOK8ix2n5nbi1iHe6zkzjj29wMdhMmuuDGAhYhVC0ZeqPvaXLXH7vaM6WSWJsf3dJ3J7yW4X+BvxX4f+mRhA==" hashValue="tdI0jmPnX2JAwjv5jPGzvCX64iV8UZ8p5o5SlQsZsYgpF7yXB+QbzBPf+NbsBBm9eu7kydedMG0RP0Vo2cHX1A==" algorithmName="SHA-512" password="CC35"/>
  <autoFilter ref="C135:K3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  <c r="AZ2" s="147" t="s">
        <v>480</v>
      </c>
      <c r="BA2" s="147" t="s">
        <v>480</v>
      </c>
      <c r="BB2" s="147" t="s">
        <v>1</v>
      </c>
      <c r="BC2" s="147" t="s">
        <v>1003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481</v>
      </c>
      <c r="BA3" s="147" t="s">
        <v>481</v>
      </c>
      <c r="BB3" s="147" t="s">
        <v>1</v>
      </c>
      <c r="BC3" s="147" t="s">
        <v>1004</v>
      </c>
      <c r="BD3" s="147" t="s">
        <v>91</v>
      </c>
    </row>
    <row r="4" hidden="1" s="1" customFormat="1" ht="24.96" customHeight="1">
      <c r="B4" s="20"/>
      <c r="D4" s="151" t="s">
        <v>106</v>
      </c>
      <c r="I4" s="146"/>
      <c r="L4" s="20"/>
      <c r="M4" s="152" t="s">
        <v>10</v>
      </c>
      <c r="AT4" s="17" t="s">
        <v>4</v>
      </c>
      <c r="AZ4" s="147" t="s">
        <v>483</v>
      </c>
      <c r="BA4" s="147" t="s">
        <v>483</v>
      </c>
      <c r="BB4" s="147" t="s">
        <v>1</v>
      </c>
      <c r="BC4" s="147" t="s">
        <v>1005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485</v>
      </c>
      <c r="BA5" s="147" t="s">
        <v>485</v>
      </c>
      <c r="BB5" s="147" t="s">
        <v>1</v>
      </c>
      <c r="BC5" s="147" t="s">
        <v>1006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487</v>
      </c>
      <c r="BA6" s="147" t="s">
        <v>487</v>
      </c>
      <c r="BB6" s="147" t="s">
        <v>1</v>
      </c>
      <c r="BC6" s="147" t="s">
        <v>1004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D</v>
      </c>
      <c r="F7" s="153"/>
      <c r="G7" s="153"/>
      <c r="H7" s="153"/>
      <c r="I7" s="146"/>
      <c r="L7" s="20"/>
      <c r="AZ7" s="147" t="s">
        <v>488</v>
      </c>
      <c r="BA7" s="147" t="s">
        <v>488</v>
      </c>
      <c r="BB7" s="147" t="s">
        <v>1</v>
      </c>
      <c r="BC7" s="147" t="s">
        <v>1007</v>
      </c>
      <c r="BD7" s="147" t="s">
        <v>91</v>
      </c>
    </row>
    <row r="8" hidden="1" s="1" customFormat="1" ht="12" customHeight="1">
      <c r="B8" s="20"/>
      <c r="D8" s="153" t="s">
        <v>118</v>
      </c>
      <c r="I8" s="146"/>
      <c r="L8" s="20"/>
      <c r="AZ8" s="147" t="s">
        <v>490</v>
      </c>
      <c r="BA8" s="147" t="s">
        <v>490</v>
      </c>
      <c r="BB8" s="147" t="s">
        <v>1</v>
      </c>
      <c r="BC8" s="147" t="s">
        <v>91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491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492</v>
      </c>
      <c r="BA9" s="147" t="s">
        <v>492</v>
      </c>
      <c r="BB9" s="147" t="s">
        <v>1</v>
      </c>
      <c r="BC9" s="147" t="s">
        <v>76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493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494</v>
      </c>
      <c r="BA10" s="147" t="s">
        <v>494</v>
      </c>
      <c r="BB10" s="147" t="s">
        <v>1</v>
      </c>
      <c r="BC10" s="147" t="s">
        <v>176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1008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496</v>
      </c>
      <c r="BA11" s="147" t="s">
        <v>496</v>
      </c>
      <c r="BB11" s="147" t="s">
        <v>1</v>
      </c>
      <c r="BC11" s="147" t="s">
        <v>1009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498</v>
      </c>
      <c r="BA12" s="147" t="s">
        <v>499</v>
      </c>
      <c r="BB12" s="147" t="s">
        <v>1</v>
      </c>
      <c r="BC12" s="147" t="s">
        <v>1010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134</v>
      </c>
      <c r="BA13" s="147" t="s">
        <v>134</v>
      </c>
      <c r="BB13" s="147" t="s">
        <v>1</v>
      </c>
      <c r="BC13" s="147" t="s">
        <v>774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4. 5. 2021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1011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504</v>
      </c>
      <c r="BA15" s="147" t="s">
        <v>504</v>
      </c>
      <c r="BB15" s="147" t="s">
        <v>1</v>
      </c>
      <c r="BC15" s="147" t="s">
        <v>217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506</v>
      </c>
      <c r="BA16" s="147" t="s">
        <v>507</v>
      </c>
      <c r="BB16" s="147" t="s">
        <v>1</v>
      </c>
      <c r="BC16" s="147" t="s">
        <v>508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509</v>
      </c>
      <c r="BA17" s="147" t="s">
        <v>510</v>
      </c>
      <c r="BB17" s="147" t="s">
        <v>1</v>
      </c>
      <c r="BC17" s="147" t="s">
        <v>266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511</v>
      </c>
      <c r="BA18" s="147" t="s">
        <v>512</v>
      </c>
      <c r="BB18" s="147" t="s">
        <v>1</v>
      </c>
      <c r="BC18" s="147" t="s">
        <v>222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513</v>
      </c>
      <c r="BA19" s="147" t="s">
        <v>514</v>
      </c>
      <c r="BB19" s="147" t="s">
        <v>1</v>
      </c>
      <c r="BC19" s="147" t="s">
        <v>1012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ROUND((SUM(BE135:BE311)),  2)</f>
        <v>0</v>
      </c>
      <c r="G35" s="38"/>
      <c r="H35" s="38"/>
      <c r="I35" s="172">
        <v>0.20999999999999999</v>
      </c>
      <c r="J35" s="171">
        <f>ROUND(((SUM(BE135:BE311))*I35),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ROUND((SUM(BF135:BF311)),  2)</f>
        <v>0</v>
      </c>
      <c r="G36" s="38"/>
      <c r="H36" s="38"/>
      <c r="I36" s="172">
        <v>0.14999999999999999</v>
      </c>
      <c r="J36" s="171">
        <f>ROUND(((SUM(BF135:BF311))*I36),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ROUND((SUM(BG135:BG311)),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ROUND((SUM(BH135:BH311)),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ROUND((SUM(BI135:BI311)),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136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D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118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491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493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04 - č.p.214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4. 5. 2021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Obec Milín, 11.května 7, 262 31 Milín</v>
      </c>
      <c r="G93" s="40"/>
      <c r="H93" s="40"/>
      <c r="I93" s="157" t="s">
        <v>30</v>
      </c>
      <c r="J93" s="36" t="str">
        <f>E23</f>
        <v>Ing. Jan Hašek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137</v>
      </c>
      <c r="D96" s="199"/>
      <c r="E96" s="199"/>
      <c r="F96" s="199"/>
      <c r="G96" s="199"/>
      <c r="H96" s="199"/>
      <c r="I96" s="200"/>
      <c r="J96" s="201" t="s">
        <v>138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139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140</v>
      </c>
    </row>
    <row r="99" s="9" customFormat="1" ht="24.96" customHeight="1">
      <c r="A99" s="9"/>
      <c r="B99" s="203"/>
      <c r="C99" s="204"/>
      <c r="D99" s="205" t="s">
        <v>141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142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143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144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145</v>
      </c>
      <c r="E103" s="212"/>
      <c r="F103" s="212"/>
      <c r="G103" s="212"/>
      <c r="H103" s="212"/>
      <c r="I103" s="213"/>
      <c r="J103" s="214">
        <f>J188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146</v>
      </c>
      <c r="E104" s="212"/>
      <c r="F104" s="212"/>
      <c r="G104" s="212"/>
      <c r="H104" s="212"/>
      <c r="I104" s="213"/>
      <c r="J104" s="214">
        <f>J194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147</v>
      </c>
      <c r="E105" s="206"/>
      <c r="F105" s="206"/>
      <c r="G105" s="206"/>
      <c r="H105" s="206"/>
      <c r="I105" s="207"/>
      <c r="J105" s="208">
        <f>J196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516</v>
      </c>
      <c r="E106" s="212"/>
      <c r="F106" s="212"/>
      <c r="G106" s="212"/>
      <c r="H106" s="212"/>
      <c r="I106" s="213"/>
      <c r="J106" s="214">
        <f>J197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149</v>
      </c>
      <c r="E107" s="212"/>
      <c r="F107" s="212"/>
      <c r="G107" s="212"/>
      <c r="H107" s="212"/>
      <c r="I107" s="213"/>
      <c r="J107" s="214">
        <f>J201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517</v>
      </c>
      <c r="E108" s="212"/>
      <c r="F108" s="212"/>
      <c r="G108" s="212"/>
      <c r="H108" s="212"/>
      <c r="I108" s="213"/>
      <c r="J108" s="214">
        <f>J216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518</v>
      </c>
      <c r="E109" s="212"/>
      <c r="F109" s="212"/>
      <c r="G109" s="212"/>
      <c r="H109" s="212"/>
      <c r="I109" s="213"/>
      <c r="J109" s="214">
        <f>J220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519</v>
      </c>
      <c r="E110" s="212"/>
      <c r="F110" s="212"/>
      <c r="G110" s="212"/>
      <c r="H110" s="212"/>
      <c r="I110" s="213"/>
      <c r="J110" s="214">
        <f>J239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520</v>
      </c>
      <c r="E111" s="212"/>
      <c r="F111" s="212"/>
      <c r="G111" s="212"/>
      <c r="H111" s="212"/>
      <c r="I111" s="213"/>
      <c r="J111" s="214">
        <f>J242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150</v>
      </c>
      <c r="E112" s="212"/>
      <c r="F112" s="212"/>
      <c r="G112" s="212"/>
      <c r="H112" s="212"/>
      <c r="I112" s="213"/>
      <c r="J112" s="214">
        <f>J247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151</v>
      </c>
      <c r="E113" s="212"/>
      <c r="F113" s="212"/>
      <c r="G113" s="212"/>
      <c r="H113" s="212"/>
      <c r="I113" s="213"/>
      <c r="J113" s="214">
        <f>J296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154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D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118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491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493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04 - č.p.214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4. 5. 2021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>Obec Milín, 11.května 7, 262 31 Milín</v>
      </c>
      <c r="G131" s="40"/>
      <c r="H131" s="40"/>
      <c r="I131" s="157" t="s">
        <v>30</v>
      </c>
      <c r="J131" s="36" t="str">
        <f>E23</f>
        <v>Ing. Jan Hašek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155</v>
      </c>
      <c r="D134" s="219" t="s">
        <v>61</v>
      </c>
      <c r="E134" s="219" t="s">
        <v>57</v>
      </c>
      <c r="F134" s="219" t="s">
        <v>58</v>
      </c>
      <c r="G134" s="219" t="s">
        <v>156</v>
      </c>
      <c r="H134" s="219" t="s">
        <v>157</v>
      </c>
      <c r="I134" s="220" t="s">
        <v>158</v>
      </c>
      <c r="J134" s="221" t="s">
        <v>138</v>
      </c>
      <c r="K134" s="222" t="s">
        <v>159</v>
      </c>
      <c r="L134" s="223"/>
      <c r="M134" s="100" t="s">
        <v>1</v>
      </c>
      <c r="N134" s="101" t="s">
        <v>40</v>
      </c>
      <c r="O134" s="101" t="s">
        <v>160</v>
      </c>
      <c r="P134" s="101" t="s">
        <v>161</v>
      </c>
      <c r="Q134" s="101" t="s">
        <v>162</v>
      </c>
      <c r="R134" s="101" t="s">
        <v>163</v>
      </c>
      <c r="S134" s="101" t="s">
        <v>164</v>
      </c>
      <c r="T134" s="102" t="s">
        <v>165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166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P136+P196</f>
        <v>0</v>
      </c>
      <c r="Q135" s="104"/>
      <c r="R135" s="226">
        <f>R136+R196</f>
        <v>2.3367940100000002</v>
      </c>
      <c r="S135" s="104"/>
      <c r="T135" s="227">
        <f>T136+T196</f>
        <v>0.75161049999999996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140</v>
      </c>
      <c r="BK135" s="228">
        <f>BK136+BK196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167</v>
      </c>
      <c r="F136" s="232" t="s">
        <v>168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P137+P142+P169+P188+P194</f>
        <v>0</v>
      </c>
      <c r="Q136" s="237"/>
      <c r="R136" s="238">
        <f>R137+R142+R169+R188+R194</f>
        <v>1.30555771</v>
      </c>
      <c r="S136" s="237"/>
      <c r="T136" s="239">
        <f>T137+T142+T169+T188+T194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169</v>
      </c>
      <c r="BK136" s="242">
        <f>BK137+BK142+BK169+BK188+BK194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170</v>
      </c>
      <c r="F137" s="243" t="s">
        <v>171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169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172</v>
      </c>
      <c r="E138" s="246" t="s">
        <v>521</v>
      </c>
      <c r="F138" s="247" t="s">
        <v>522</v>
      </c>
      <c r="G138" s="248" t="s">
        <v>189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176</v>
      </c>
      <c r="AT138" s="257" t="s">
        <v>172</v>
      </c>
      <c r="AU138" s="257" t="s">
        <v>91</v>
      </c>
      <c r="AY138" s="17" t="s">
        <v>169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176</v>
      </c>
      <c r="BM138" s="257" t="s">
        <v>1013</v>
      </c>
    </row>
    <row r="139" s="13" customFormat="1">
      <c r="A139" s="13"/>
      <c r="B139" s="259"/>
      <c r="C139" s="260"/>
      <c r="D139" s="261" t="s">
        <v>178</v>
      </c>
      <c r="E139" s="262" t="s">
        <v>1</v>
      </c>
      <c r="F139" s="263" t="s">
        <v>524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178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169</v>
      </c>
    </row>
    <row r="140" s="13" customFormat="1">
      <c r="A140" s="13"/>
      <c r="B140" s="259"/>
      <c r="C140" s="260"/>
      <c r="D140" s="261" t="s">
        <v>178</v>
      </c>
      <c r="E140" s="262" t="s">
        <v>1</v>
      </c>
      <c r="F140" s="263" t="s">
        <v>525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178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169</v>
      </c>
    </row>
    <row r="141" s="14" customFormat="1">
      <c r="A141" s="14"/>
      <c r="B141" s="271"/>
      <c r="C141" s="272"/>
      <c r="D141" s="261" t="s">
        <v>178</v>
      </c>
      <c r="E141" s="273" t="s">
        <v>1</v>
      </c>
      <c r="F141" s="274" t="s">
        <v>186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178</v>
      </c>
      <c r="AU141" s="281" t="s">
        <v>91</v>
      </c>
      <c r="AV141" s="14" t="s">
        <v>176</v>
      </c>
      <c r="AW141" s="14" t="s">
        <v>32</v>
      </c>
      <c r="AX141" s="14" t="s">
        <v>84</v>
      </c>
      <c r="AY141" s="281" t="s">
        <v>169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201</v>
      </c>
      <c r="F142" s="243" t="s">
        <v>206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0.9928034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169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172</v>
      </c>
      <c r="E143" s="246" t="s">
        <v>526</v>
      </c>
      <c r="F143" s="247" t="s">
        <v>527</v>
      </c>
      <c r="G143" s="248" t="s">
        <v>189</v>
      </c>
      <c r="H143" s="249">
        <v>35.640000000000001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0.10692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176</v>
      </c>
      <c r="AT143" s="257" t="s">
        <v>172</v>
      </c>
      <c r="AU143" s="257" t="s">
        <v>91</v>
      </c>
      <c r="AY143" s="17" t="s">
        <v>169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176</v>
      </c>
      <c r="BM143" s="257" t="s">
        <v>1014</v>
      </c>
    </row>
    <row r="144" s="13" customFormat="1">
      <c r="A144" s="13"/>
      <c r="B144" s="259"/>
      <c r="C144" s="260"/>
      <c r="D144" s="261" t="s">
        <v>178</v>
      </c>
      <c r="E144" s="262" t="s">
        <v>480</v>
      </c>
      <c r="F144" s="263" t="s">
        <v>1015</v>
      </c>
      <c r="G144" s="260"/>
      <c r="H144" s="264">
        <v>35.640000000000001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178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169</v>
      </c>
    </row>
    <row r="145" s="13" customFormat="1">
      <c r="A145" s="13"/>
      <c r="B145" s="259"/>
      <c r="C145" s="260"/>
      <c r="D145" s="261" t="s">
        <v>178</v>
      </c>
      <c r="E145" s="262" t="s">
        <v>1</v>
      </c>
      <c r="F145" s="263" t="s">
        <v>480</v>
      </c>
      <c r="G145" s="260"/>
      <c r="H145" s="264">
        <v>35.640000000000001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178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169</v>
      </c>
    </row>
    <row r="146" s="2" customFormat="1" ht="21.75" customHeight="1">
      <c r="A146" s="38"/>
      <c r="B146" s="39"/>
      <c r="C146" s="245" t="s">
        <v>170</v>
      </c>
      <c r="D146" s="245" t="s">
        <v>172</v>
      </c>
      <c r="E146" s="246" t="s">
        <v>213</v>
      </c>
      <c r="F146" s="247" t="s">
        <v>214</v>
      </c>
      <c r="G146" s="248" t="s">
        <v>189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176</v>
      </c>
      <c r="AT146" s="257" t="s">
        <v>172</v>
      </c>
      <c r="AU146" s="257" t="s">
        <v>91</v>
      </c>
      <c r="AY146" s="17" t="s">
        <v>169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176</v>
      </c>
      <c r="BM146" s="257" t="s">
        <v>1016</v>
      </c>
    </row>
    <row r="147" s="13" customFormat="1">
      <c r="A147" s="13"/>
      <c r="B147" s="259"/>
      <c r="C147" s="260"/>
      <c r="D147" s="261" t="s">
        <v>178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178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169</v>
      </c>
    </row>
    <row r="148" s="2" customFormat="1" ht="21.75" customHeight="1">
      <c r="A148" s="38"/>
      <c r="B148" s="39"/>
      <c r="C148" s="245" t="s">
        <v>176</v>
      </c>
      <c r="D148" s="245" t="s">
        <v>172</v>
      </c>
      <c r="E148" s="246" t="s">
        <v>531</v>
      </c>
      <c r="F148" s="247" t="s">
        <v>532</v>
      </c>
      <c r="G148" s="248" t="s">
        <v>189</v>
      </c>
      <c r="H148" s="249">
        <v>158.715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0.47614500000000004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176</v>
      </c>
      <c r="AT148" s="257" t="s">
        <v>172</v>
      </c>
      <c r="AU148" s="257" t="s">
        <v>91</v>
      </c>
      <c r="AY148" s="17" t="s">
        <v>169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176</v>
      </c>
      <c r="BM148" s="257" t="s">
        <v>1017</v>
      </c>
    </row>
    <row r="149" s="13" customFormat="1">
      <c r="A149" s="13"/>
      <c r="B149" s="259"/>
      <c r="C149" s="260"/>
      <c r="D149" s="261" t="s">
        <v>178</v>
      </c>
      <c r="E149" s="262" t="s">
        <v>1</v>
      </c>
      <c r="F149" s="263" t="s">
        <v>534</v>
      </c>
      <c r="G149" s="260"/>
      <c r="H149" s="264">
        <v>158.715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178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169</v>
      </c>
    </row>
    <row r="150" s="2" customFormat="1" ht="21.75" customHeight="1">
      <c r="A150" s="38"/>
      <c r="B150" s="39"/>
      <c r="C150" s="245" t="s">
        <v>196</v>
      </c>
      <c r="D150" s="245" t="s">
        <v>172</v>
      </c>
      <c r="E150" s="246" t="s">
        <v>535</v>
      </c>
      <c r="F150" s="247" t="s">
        <v>536</v>
      </c>
      <c r="G150" s="248" t="s">
        <v>189</v>
      </c>
      <c r="H150" s="249">
        <v>4.0119999999999996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0.15325839999999996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176</v>
      </c>
      <c r="AT150" s="257" t="s">
        <v>172</v>
      </c>
      <c r="AU150" s="257" t="s">
        <v>91</v>
      </c>
      <c r="AY150" s="17" t="s">
        <v>169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176</v>
      </c>
      <c r="BM150" s="257" t="s">
        <v>1018</v>
      </c>
    </row>
    <row r="151" s="13" customFormat="1">
      <c r="A151" s="13"/>
      <c r="B151" s="259"/>
      <c r="C151" s="260"/>
      <c r="D151" s="261" t="s">
        <v>178</v>
      </c>
      <c r="E151" s="262" t="s">
        <v>1</v>
      </c>
      <c r="F151" s="263" t="s">
        <v>538</v>
      </c>
      <c r="G151" s="260"/>
      <c r="H151" s="264">
        <v>4.0119999999999996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178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169</v>
      </c>
    </row>
    <row r="152" s="2" customFormat="1" ht="16.5" customHeight="1">
      <c r="A152" s="38"/>
      <c r="B152" s="39"/>
      <c r="C152" s="245" t="s">
        <v>201</v>
      </c>
      <c r="D152" s="245" t="s">
        <v>172</v>
      </c>
      <c r="E152" s="246" t="s">
        <v>539</v>
      </c>
      <c r="F152" s="247" t="s">
        <v>540</v>
      </c>
      <c r="G152" s="248" t="s">
        <v>189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176</v>
      </c>
      <c r="AT152" s="257" t="s">
        <v>172</v>
      </c>
      <c r="AU152" s="257" t="s">
        <v>91</v>
      </c>
      <c r="AY152" s="17" t="s">
        <v>169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176</v>
      </c>
      <c r="BM152" s="257" t="s">
        <v>1019</v>
      </c>
    </row>
    <row r="153" s="13" customFormat="1">
      <c r="A153" s="13"/>
      <c r="B153" s="259"/>
      <c r="C153" s="260"/>
      <c r="D153" s="261" t="s">
        <v>178</v>
      </c>
      <c r="E153" s="262" t="s">
        <v>1</v>
      </c>
      <c r="F153" s="263" t="s">
        <v>1020</v>
      </c>
      <c r="G153" s="260"/>
      <c r="H153" s="264">
        <v>106.90000000000001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178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169</v>
      </c>
    </row>
    <row r="154" s="13" customFormat="1">
      <c r="A154" s="13"/>
      <c r="B154" s="259"/>
      <c r="C154" s="260"/>
      <c r="D154" s="261" t="s">
        <v>178</v>
      </c>
      <c r="E154" s="262" t="s">
        <v>1</v>
      </c>
      <c r="F154" s="263" t="s">
        <v>1021</v>
      </c>
      <c r="G154" s="260"/>
      <c r="H154" s="264">
        <v>78.736000000000004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178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169</v>
      </c>
    </row>
    <row r="155" s="13" customFormat="1">
      <c r="A155" s="13"/>
      <c r="B155" s="259"/>
      <c r="C155" s="260"/>
      <c r="D155" s="261" t="s">
        <v>178</v>
      </c>
      <c r="E155" s="262" t="s">
        <v>1</v>
      </c>
      <c r="F155" s="263" t="s">
        <v>1022</v>
      </c>
      <c r="G155" s="260"/>
      <c r="H155" s="264">
        <v>7.1539999999999999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178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169</v>
      </c>
    </row>
    <row r="156" s="13" customFormat="1">
      <c r="A156" s="13"/>
      <c r="B156" s="259"/>
      <c r="C156" s="260"/>
      <c r="D156" s="261" t="s">
        <v>178</v>
      </c>
      <c r="E156" s="262" t="s">
        <v>1</v>
      </c>
      <c r="F156" s="263" t="s">
        <v>788</v>
      </c>
      <c r="G156" s="260"/>
      <c r="H156" s="264">
        <v>-1.2150000000000001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178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169</v>
      </c>
    </row>
    <row r="157" s="13" customFormat="1">
      <c r="A157" s="13"/>
      <c r="B157" s="259"/>
      <c r="C157" s="260"/>
      <c r="D157" s="261" t="s">
        <v>178</v>
      </c>
      <c r="E157" s="262" t="s">
        <v>1</v>
      </c>
      <c r="F157" s="263" t="s">
        <v>1023</v>
      </c>
      <c r="G157" s="260"/>
      <c r="H157" s="264">
        <v>-5.0499999999999998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178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169</v>
      </c>
    </row>
    <row r="158" s="13" customFormat="1">
      <c r="A158" s="13"/>
      <c r="B158" s="259"/>
      <c r="C158" s="260"/>
      <c r="D158" s="261" t="s">
        <v>178</v>
      </c>
      <c r="E158" s="262" t="s">
        <v>1</v>
      </c>
      <c r="F158" s="263" t="s">
        <v>1024</v>
      </c>
      <c r="G158" s="260"/>
      <c r="H158" s="264">
        <v>-86.534999999999997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178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169</v>
      </c>
    </row>
    <row r="159" s="14" customFormat="1">
      <c r="A159" s="14"/>
      <c r="B159" s="271"/>
      <c r="C159" s="272"/>
      <c r="D159" s="261" t="s">
        <v>178</v>
      </c>
      <c r="E159" s="273" t="s">
        <v>487</v>
      </c>
      <c r="F159" s="274" t="s">
        <v>186</v>
      </c>
      <c r="G159" s="272"/>
      <c r="H159" s="275">
        <v>99.989999999999995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178</v>
      </c>
      <c r="AU159" s="281" t="s">
        <v>91</v>
      </c>
      <c r="AV159" s="14" t="s">
        <v>176</v>
      </c>
      <c r="AW159" s="14" t="s">
        <v>32</v>
      </c>
      <c r="AX159" s="14" t="s">
        <v>76</v>
      </c>
      <c r="AY159" s="281" t="s">
        <v>169</v>
      </c>
    </row>
    <row r="160" s="13" customFormat="1">
      <c r="A160" s="13"/>
      <c r="B160" s="259"/>
      <c r="C160" s="260"/>
      <c r="D160" s="261" t="s">
        <v>178</v>
      </c>
      <c r="E160" s="262" t="s">
        <v>481</v>
      </c>
      <c r="F160" s="263" t="s">
        <v>487</v>
      </c>
      <c r="G160" s="260"/>
      <c r="H160" s="264">
        <v>99.989999999999995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178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169</v>
      </c>
    </row>
    <row r="161" s="13" customFormat="1">
      <c r="A161" s="13"/>
      <c r="B161" s="259"/>
      <c r="C161" s="260"/>
      <c r="D161" s="261" t="s">
        <v>178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178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169</v>
      </c>
    </row>
    <row r="162" s="2" customFormat="1" ht="16.5" customHeight="1">
      <c r="A162" s="38"/>
      <c r="B162" s="39"/>
      <c r="C162" s="245" t="s">
        <v>207</v>
      </c>
      <c r="D162" s="245" t="s">
        <v>172</v>
      </c>
      <c r="E162" s="246" t="s">
        <v>548</v>
      </c>
      <c r="F162" s="247" t="s">
        <v>549</v>
      </c>
      <c r="G162" s="248" t="s">
        <v>189</v>
      </c>
      <c r="H162" s="249">
        <v>45.343000000000004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176</v>
      </c>
      <c r="AT162" s="257" t="s">
        <v>172</v>
      </c>
      <c r="AU162" s="257" t="s">
        <v>91</v>
      </c>
      <c r="AY162" s="17" t="s">
        <v>169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176</v>
      </c>
      <c r="BM162" s="257" t="s">
        <v>1025</v>
      </c>
    </row>
    <row r="163" s="13" customFormat="1">
      <c r="A163" s="13"/>
      <c r="B163" s="259"/>
      <c r="C163" s="260"/>
      <c r="D163" s="261" t="s">
        <v>178</v>
      </c>
      <c r="E163" s="262" t="s">
        <v>1</v>
      </c>
      <c r="F163" s="263" t="s">
        <v>488</v>
      </c>
      <c r="G163" s="260"/>
      <c r="H163" s="264">
        <v>45.343000000000004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178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169</v>
      </c>
    </row>
    <row r="164" s="2" customFormat="1" ht="21.75" customHeight="1">
      <c r="A164" s="38"/>
      <c r="B164" s="39"/>
      <c r="C164" s="245" t="s">
        <v>212</v>
      </c>
      <c r="D164" s="245" t="s">
        <v>172</v>
      </c>
      <c r="E164" s="246" t="s">
        <v>551</v>
      </c>
      <c r="F164" s="247" t="s">
        <v>552</v>
      </c>
      <c r="G164" s="248" t="s">
        <v>189</v>
      </c>
      <c r="H164" s="249">
        <v>18.384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176</v>
      </c>
      <c r="AT164" s="257" t="s">
        <v>172</v>
      </c>
      <c r="AU164" s="257" t="s">
        <v>91</v>
      </c>
      <c r="AY164" s="17" t="s">
        <v>169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176</v>
      </c>
      <c r="BM164" s="257" t="s">
        <v>1026</v>
      </c>
    </row>
    <row r="165" s="13" customFormat="1">
      <c r="A165" s="13"/>
      <c r="B165" s="259"/>
      <c r="C165" s="260"/>
      <c r="D165" s="261" t="s">
        <v>178</v>
      </c>
      <c r="E165" s="262" t="s">
        <v>1</v>
      </c>
      <c r="F165" s="263" t="s">
        <v>1027</v>
      </c>
      <c r="G165" s="260"/>
      <c r="H165" s="264">
        <v>18.384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178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169</v>
      </c>
    </row>
    <row r="166" s="2" customFormat="1" ht="16.5" customHeight="1">
      <c r="A166" s="38"/>
      <c r="B166" s="39"/>
      <c r="C166" s="245" t="s">
        <v>217</v>
      </c>
      <c r="D166" s="245" t="s">
        <v>172</v>
      </c>
      <c r="E166" s="246" t="s">
        <v>277</v>
      </c>
      <c r="F166" s="247" t="s">
        <v>278</v>
      </c>
      <c r="G166" s="248" t="s">
        <v>264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176</v>
      </c>
      <c r="AT166" s="257" t="s">
        <v>172</v>
      </c>
      <c r="AU166" s="257" t="s">
        <v>91</v>
      </c>
      <c r="AY166" s="17" t="s">
        <v>169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176</v>
      </c>
      <c r="BM166" s="257" t="s">
        <v>1028</v>
      </c>
    </row>
    <row r="167" s="13" customFormat="1">
      <c r="A167" s="13"/>
      <c r="B167" s="259"/>
      <c r="C167" s="260"/>
      <c r="D167" s="261" t="s">
        <v>178</v>
      </c>
      <c r="E167" s="262" t="s">
        <v>1</v>
      </c>
      <c r="F167" s="263" t="s">
        <v>176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178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169</v>
      </c>
    </row>
    <row r="168" s="2" customFormat="1" ht="21.75" customHeight="1">
      <c r="A168" s="38"/>
      <c r="B168" s="39"/>
      <c r="C168" s="282" t="s">
        <v>222</v>
      </c>
      <c r="D168" s="282" t="s">
        <v>223</v>
      </c>
      <c r="E168" s="283" t="s">
        <v>267</v>
      </c>
      <c r="F168" s="284" t="s">
        <v>268</v>
      </c>
      <c r="G168" s="285" t="s">
        <v>264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212</v>
      </c>
      <c r="AT168" s="257" t="s">
        <v>223</v>
      </c>
      <c r="AU168" s="257" t="s">
        <v>91</v>
      </c>
      <c r="AY168" s="17" t="s">
        <v>169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176</v>
      </c>
      <c r="BM168" s="257" t="s">
        <v>1029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217</v>
      </c>
      <c r="F169" s="243" t="s">
        <v>282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SUM(P170:P187)</f>
        <v>0</v>
      </c>
      <c r="Q169" s="237"/>
      <c r="R169" s="238">
        <f>SUM(R170:R187)</f>
        <v>0.056494309999999999</v>
      </c>
      <c r="S169" s="237"/>
      <c r="T169" s="239">
        <f>SUM(T170:T187)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169</v>
      </c>
      <c r="BK169" s="242">
        <f>SUM(BK170:BK187)</f>
        <v>0</v>
      </c>
    </row>
    <row r="170" s="2" customFormat="1" ht="21.75" customHeight="1">
      <c r="A170" s="38"/>
      <c r="B170" s="39"/>
      <c r="C170" s="245" t="s">
        <v>229</v>
      </c>
      <c r="D170" s="245" t="s">
        <v>172</v>
      </c>
      <c r="E170" s="246" t="s">
        <v>284</v>
      </c>
      <c r="F170" s="247" t="s">
        <v>285</v>
      </c>
      <c r="G170" s="248" t="s">
        <v>189</v>
      </c>
      <c r="H170" s="249">
        <v>45.343000000000004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0.0058945899999999999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176</v>
      </c>
      <c r="AT170" s="257" t="s">
        <v>172</v>
      </c>
      <c r="AU170" s="257" t="s">
        <v>91</v>
      </c>
      <c r="AY170" s="17" t="s">
        <v>169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176</v>
      </c>
      <c r="BM170" s="257" t="s">
        <v>1030</v>
      </c>
    </row>
    <row r="171" s="13" customFormat="1">
      <c r="A171" s="13"/>
      <c r="B171" s="259"/>
      <c r="C171" s="260"/>
      <c r="D171" s="261" t="s">
        <v>178</v>
      </c>
      <c r="E171" s="262" t="s">
        <v>1</v>
      </c>
      <c r="F171" s="263" t="s">
        <v>488</v>
      </c>
      <c r="G171" s="260"/>
      <c r="H171" s="264">
        <v>45.343000000000004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178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169</v>
      </c>
    </row>
    <row r="172" s="2" customFormat="1" ht="21.75" customHeight="1">
      <c r="A172" s="38"/>
      <c r="B172" s="39"/>
      <c r="C172" s="245" t="s">
        <v>234</v>
      </c>
      <c r="D172" s="245" t="s">
        <v>172</v>
      </c>
      <c r="E172" s="246" t="s">
        <v>288</v>
      </c>
      <c r="F172" s="247" t="s">
        <v>289</v>
      </c>
      <c r="G172" s="248" t="s">
        <v>189</v>
      </c>
      <c r="H172" s="249">
        <v>45.343000000000004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0.0018137200000000002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176</v>
      </c>
      <c r="AT172" s="257" t="s">
        <v>172</v>
      </c>
      <c r="AU172" s="257" t="s">
        <v>91</v>
      </c>
      <c r="AY172" s="17" t="s">
        <v>169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176</v>
      </c>
      <c r="BM172" s="257" t="s">
        <v>1031</v>
      </c>
    </row>
    <row r="173" s="13" customFormat="1">
      <c r="A173" s="13"/>
      <c r="B173" s="259"/>
      <c r="C173" s="260"/>
      <c r="D173" s="261" t="s">
        <v>178</v>
      </c>
      <c r="E173" s="262" t="s">
        <v>1</v>
      </c>
      <c r="F173" s="263" t="s">
        <v>798</v>
      </c>
      <c r="G173" s="260"/>
      <c r="H173" s="264">
        <v>12.42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178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169</v>
      </c>
    </row>
    <row r="174" s="13" customFormat="1">
      <c r="A174" s="13"/>
      <c r="B174" s="259"/>
      <c r="C174" s="260"/>
      <c r="D174" s="261" t="s">
        <v>178</v>
      </c>
      <c r="E174" s="262" t="s">
        <v>1</v>
      </c>
      <c r="F174" s="263" t="s">
        <v>1032</v>
      </c>
      <c r="G174" s="260"/>
      <c r="H174" s="264">
        <v>6.9429999999999996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178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169</v>
      </c>
    </row>
    <row r="175" s="13" customFormat="1">
      <c r="A175" s="13"/>
      <c r="B175" s="259"/>
      <c r="C175" s="260"/>
      <c r="D175" s="261" t="s">
        <v>178</v>
      </c>
      <c r="E175" s="262" t="s">
        <v>1</v>
      </c>
      <c r="F175" s="263" t="s">
        <v>1033</v>
      </c>
      <c r="G175" s="260"/>
      <c r="H175" s="264">
        <v>12.48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178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169</v>
      </c>
    </row>
    <row r="176" s="13" customFormat="1">
      <c r="A176" s="13"/>
      <c r="B176" s="259"/>
      <c r="C176" s="260"/>
      <c r="D176" s="261" t="s">
        <v>178</v>
      </c>
      <c r="E176" s="262" t="s">
        <v>1</v>
      </c>
      <c r="F176" s="263" t="s">
        <v>1034</v>
      </c>
      <c r="G176" s="260"/>
      <c r="H176" s="264">
        <v>13.5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178</v>
      </c>
      <c r="AU176" s="270" t="s">
        <v>91</v>
      </c>
      <c r="AV176" s="13" t="s">
        <v>91</v>
      </c>
      <c r="AW176" s="13" t="s">
        <v>32</v>
      </c>
      <c r="AX176" s="13" t="s">
        <v>76</v>
      </c>
      <c r="AY176" s="270" t="s">
        <v>169</v>
      </c>
    </row>
    <row r="177" s="14" customFormat="1">
      <c r="A177" s="14"/>
      <c r="B177" s="271"/>
      <c r="C177" s="272"/>
      <c r="D177" s="261" t="s">
        <v>178</v>
      </c>
      <c r="E177" s="273" t="s">
        <v>488</v>
      </c>
      <c r="F177" s="274" t="s">
        <v>186</v>
      </c>
      <c r="G177" s="272"/>
      <c r="H177" s="275">
        <v>45.343000000000004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1" t="s">
        <v>178</v>
      </c>
      <c r="AU177" s="281" t="s">
        <v>91</v>
      </c>
      <c r="AV177" s="14" t="s">
        <v>176</v>
      </c>
      <c r="AW177" s="14" t="s">
        <v>32</v>
      </c>
      <c r="AX177" s="14" t="s">
        <v>84</v>
      </c>
      <c r="AY177" s="281" t="s">
        <v>169</v>
      </c>
    </row>
    <row r="178" s="2" customFormat="1" ht="16.5" customHeight="1">
      <c r="A178" s="38"/>
      <c r="B178" s="39"/>
      <c r="C178" s="245" t="s">
        <v>239</v>
      </c>
      <c r="D178" s="245" t="s">
        <v>172</v>
      </c>
      <c r="E178" s="246" t="s">
        <v>562</v>
      </c>
      <c r="F178" s="247" t="s">
        <v>563</v>
      </c>
      <c r="G178" s="248" t="s">
        <v>477</v>
      </c>
      <c r="H178" s="249">
        <v>1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42</v>
      </c>
      <c r="O178" s="91"/>
      <c r="P178" s="255">
        <f>O178*H178</f>
        <v>0</v>
      </c>
      <c r="Q178" s="255">
        <v>0.04641</v>
      </c>
      <c r="R178" s="255">
        <f>Q178*H178</f>
        <v>0.04641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176</v>
      </c>
      <c r="AT178" s="257" t="s">
        <v>172</v>
      </c>
      <c r="AU178" s="257" t="s">
        <v>91</v>
      </c>
      <c r="AY178" s="17" t="s">
        <v>169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176</v>
      </c>
      <c r="BM178" s="257" t="s">
        <v>1035</v>
      </c>
    </row>
    <row r="179" s="13" customFormat="1">
      <c r="A179" s="13"/>
      <c r="B179" s="259"/>
      <c r="C179" s="260"/>
      <c r="D179" s="261" t="s">
        <v>178</v>
      </c>
      <c r="E179" s="262" t="s">
        <v>1</v>
      </c>
      <c r="F179" s="263" t="s">
        <v>84</v>
      </c>
      <c r="G179" s="260"/>
      <c r="H179" s="264">
        <v>1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178</v>
      </c>
      <c r="AU179" s="270" t="s">
        <v>91</v>
      </c>
      <c r="AV179" s="13" t="s">
        <v>91</v>
      </c>
      <c r="AW179" s="13" t="s">
        <v>32</v>
      </c>
      <c r="AX179" s="13" t="s">
        <v>84</v>
      </c>
      <c r="AY179" s="270" t="s">
        <v>169</v>
      </c>
    </row>
    <row r="180" s="2" customFormat="1" ht="16.5" customHeight="1">
      <c r="A180" s="38"/>
      <c r="B180" s="39"/>
      <c r="C180" s="245" t="s">
        <v>243</v>
      </c>
      <c r="D180" s="245" t="s">
        <v>172</v>
      </c>
      <c r="E180" s="246" t="s">
        <v>565</v>
      </c>
      <c r="F180" s="247" t="s">
        <v>566</v>
      </c>
      <c r="G180" s="248" t="s">
        <v>175</v>
      </c>
      <c r="H180" s="249">
        <v>21.600000000000001</v>
      </c>
      <c r="I180" s="250"/>
      <c r="J180" s="251">
        <f>ROUND(I180*H180,2)</f>
        <v>0</v>
      </c>
      <c r="K180" s="252"/>
      <c r="L180" s="44"/>
      <c r="M180" s="253" t="s">
        <v>1</v>
      </c>
      <c r="N180" s="254" t="s">
        <v>42</v>
      </c>
      <c r="O180" s="91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176</v>
      </c>
      <c r="AT180" s="257" t="s">
        <v>172</v>
      </c>
      <c r="AU180" s="257" t="s">
        <v>91</v>
      </c>
      <c r="AY180" s="17" t="s">
        <v>169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91</v>
      </c>
      <c r="BK180" s="258">
        <f>ROUND(I180*H180,2)</f>
        <v>0</v>
      </c>
      <c r="BL180" s="17" t="s">
        <v>176</v>
      </c>
      <c r="BM180" s="257" t="s">
        <v>1036</v>
      </c>
    </row>
    <row r="181" s="13" customFormat="1">
      <c r="A181" s="13"/>
      <c r="B181" s="259"/>
      <c r="C181" s="260"/>
      <c r="D181" s="261" t="s">
        <v>178</v>
      </c>
      <c r="E181" s="262" t="s">
        <v>1</v>
      </c>
      <c r="F181" s="263" t="s">
        <v>803</v>
      </c>
      <c r="G181" s="260"/>
      <c r="H181" s="264">
        <v>14.4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178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169</v>
      </c>
    </row>
    <row r="182" s="13" customFormat="1">
      <c r="A182" s="13"/>
      <c r="B182" s="259"/>
      <c r="C182" s="260"/>
      <c r="D182" s="261" t="s">
        <v>178</v>
      </c>
      <c r="E182" s="262" t="s">
        <v>1</v>
      </c>
      <c r="F182" s="263" t="s">
        <v>804</v>
      </c>
      <c r="G182" s="260"/>
      <c r="H182" s="264">
        <v>7.2000000000000002</v>
      </c>
      <c r="I182" s="265"/>
      <c r="J182" s="260"/>
      <c r="K182" s="260"/>
      <c r="L182" s="266"/>
      <c r="M182" s="267"/>
      <c r="N182" s="268"/>
      <c r="O182" s="268"/>
      <c r="P182" s="268"/>
      <c r="Q182" s="268"/>
      <c r="R182" s="268"/>
      <c r="S182" s="268"/>
      <c r="T182" s="26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0" t="s">
        <v>178</v>
      </c>
      <c r="AU182" s="270" t="s">
        <v>91</v>
      </c>
      <c r="AV182" s="13" t="s">
        <v>91</v>
      </c>
      <c r="AW182" s="13" t="s">
        <v>32</v>
      </c>
      <c r="AX182" s="13" t="s">
        <v>76</v>
      </c>
      <c r="AY182" s="270" t="s">
        <v>169</v>
      </c>
    </row>
    <row r="183" s="14" customFormat="1">
      <c r="A183" s="14"/>
      <c r="B183" s="271"/>
      <c r="C183" s="272"/>
      <c r="D183" s="261" t="s">
        <v>178</v>
      </c>
      <c r="E183" s="273" t="s">
        <v>1</v>
      </c>
      <c r="F183" s="274" t="s">
        <v>186</v>
      </c>
      <c r="G183" s="272"/>
      <c r="H183" s="275">
        <v>21.600000000000001</v>
      </c>
      <c r="I183" s="276"/>
      <c r="J183" s="272"/>
      <c r="K183" s="272"/>
      <c r="L183" s="277"/>
      <c r="M183" s="278"/>
      <c r="N183" s="279"/>
      <c r="O183" s="279"/>
      <c r="P183" s="279"/>
      <c r="Q183" s="279"/>
      <c r="R183" s="279"/>
      <c r="S183" s="279"/>
      <c r="T183" s="28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1" t="s">
        <v>178</v>
      </c>
      <c r="AU183" s="281" t="s">
        <v>91</v>
      </c>
      <c r="AV183" s="14" t="s">
        <v>176</v>
      </c>
      <c r="AW183" s="14" t="s">
        <v>32</v>
      </c>
      <c r="AX183" s="14" t="s">
        <v>84</v>
      </c>
      <c r="AY183" s="281" t="s">
        <v>169</v>
      </c>
    </row>
    <row r="184" s="2" customFormat="1" ht="16.5" customHeight="1">
      <c r="A184" s="38"/>
      <c r="B184" s="39"/>
      <c r="C184" s="282" t="s">
        <v>8</v>
      </c>
      <c r="D184" s="282" t="s">
        <v>223</v>
      </c>
      <c r="E184" s="283" t="s">
        <v>570</v>
      </c>
      <c r="F184" s="284" t="s">
        <v>571</v>
      </c>
      <c r="G184" s="285" t="s">
        <v>175</v>
      </c>
      <c r="H184" s="286">
        <v>23.760000000000002</v>
      </c>
      <c r="I184" s="287"/>
      <c r="J184" s="288">
        <f>ROUND(I184*H184,2)</f>
        <v>0</v>
      </c>
      <c r="K184" s="289"/>
      <c r="L184" s="290"/>
      <c r="M184" s="291" t="s">
        <v>1</v>
      </c>
      <c r="N184" s="292" t="s">
        <v>42</v>
      </c>
      <c r="O184" s="91"/>
      <c r="P184" s="255">
        <f>O184*H184</f>
        <v>0</v>
      </c>
      <c r="Q184" s="255">
        <v>0.00010000000000000001</v>
      </c>
      <c r="R184" s="255">
        <f>Q184*H184</f>
        <v>0.0023760000000000001</v>
      </c>
      <c r="S184" s="255">
        <v>0</v>
      </c>
      <c r="T184" s="25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212</v>
      </c>
      <c r="AT184" s="257" t="s">
        <v>223</v>
      </c>
      <c r="AU184" s="257" t="s">
        <v>91</v>
      </c>
      <c r="AY184" s="17" t="s">
        <v>169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176</v>
      </c>
      <c r="BM184" s="257" t="s">
        <v>1037</v>
      </c>
    </row>
    <row r="185" s="13" customFormat="1">
      <c r="A185" s="13"/>
      <c r="B185" s="259"/>
      <c r="C185" s="260"/>
      <c r="D185" s="261" t="s">
        <v>178</v>
      </c>
      <c r="E185" s="260"/>
      <c r="F185" s="263" t="s">
        <v>806</v>
      </c>
      <c r="G185" s="260"/>
      <c r="H185" s="264">
        <v>23.760000000000002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178</v>
      </c>
      <c r="AU185" s="270" t="s">
        <v>91</v>
      </c>
      <c r="AV185" s="13" t="s">
        <v>91</v>
      </c>
      <c r="AW185" s="13" t="s">
        <v>4</v>
      </c>
      <c r="AX185" s="13" t="s">
        <v>84</v>
      </c>
      <c r="AY185" s="270" t="s">
        <v>169</v>
      </c>
    </row>
    <row r="186" s="2" customFormat="1" ht="16.5" customHeight="1">
      <c r="A186" s="38"/>
      <c r="B186" s="39"/>
      <c r="C186" s="245" t="s">
        <v>256</v>
      </c>
      <c r="D186" s="245" t="s">
        <v>172</v>
      </c>
      <c r="E186" s="246" t="s">
        <v>301</v>
      </c>
      <c r="F186" s="247" t="s">
        <v>302</v>
      </c>
      <c r="G186" s="248" t="s">
        <v>189</v>
      </c>
      <c r="H186" s="249">
        <v>6.4000000000000004</v>
      </c>
      <c r="I186" s="250"/>
      <c r="J186" s="251">
        <f>ROUND(I186*H186,2)</f>
        <v>0</v>
      </c>
      <c r="K186" s="252"/>
      <c r="L186" s="44"/>
      <c r="M186" s="253" t="s">
        <v>1</v>
      </c>
      <c r="N186" s="254" t="s">
        <v>42</v>
      </c>
      <c r="O186" s="91"/>
      <c r="P186" s="255">
        <f>O186*H186</f>
        <v>0</v>
      </c>
      <c r="Q186" s="255">
        <v>0</v>
      </c>
      <c r="R186" s="255">
        <f>Q186*H186</f>
        <v>0</v>
      </c>
      <c r="S186" s="255">
        <v>0.075999999999999998</v>
      </c>
      <c r="T186" s="256">
        <f>S186*H186</f>
        <v>0.4864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57" t="s">
        <v>176</v>
      </c>
      <c r="AT186" s="257" t="s">
        <v>172</v>
      </c>
      <c r="AU186" s="257" t="s">
        <v>91</v>
      </c>
      <c r="AY186" s="17" t="s">
        <v>169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7" t="s">
        <v>91</v>
      </c>
      <c r="BK186" s="258">
        <f>ROUND(I186*H186,2)</f>
        <v>0</v>
      </c>
      <c r="BL186" s="17" t="s">
        <v>176</v>
      </c>
      <c r="BM186" s="257" t="s">
        <v>1038</v>
      </c>
    </row>
    <row r="187" s="13" customFormat="1">
      <c r="A187" s="13"/>
      <c r="B187" s="259"/>
      <c r="C187" s="260"/>
      <c r="D187" s="261" t="s">
        <v>178</v>
      </c>
      <c r="E187" s="262" t="s">
        <v>1</v>
      </c>
      <c r="F187" s="263" t="s">
        <v>808</v>
      </c>
      <c r="G187" s="260"/>
      <c r="H187" s="264">
        <v>6.4000000000000004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178</v>
      </c>
      <c r="AU187" s="270" t="s">
        <v>91</v>
      </c>
      <c r="AV187" s="13" t="s">
        <v>91</v>
      </c>
      <c r="AW187" s="13" t="s">
        <v>32</v>
      </c>
      <c r="AX187" s="13" t="s">
        <v>84</v>
      </c>
      <c r="AY187" s="270" t="s">
        <v>169</v>
      </c>
    </row>
    <row r="188" s="12" customFormat="1" ht="22.8" customHeight="1">
      <c r="A188" s="12"/>
      <c r="B188" s="229"/>
      <c r="C188" s="230"/>
      <c r="D188" s="231" t="s">
        <v>75</v>
      </c>
      <c r="E188" s="243" t="s">
        <v>333</v>
      </c>
      <c r="F188" s="243" t="s">
        <v>334</v>
      </c>
      <c r="G188" s="230"/>
      <c r="H188" s="230"/>
      <c r="I188" s="233"/>
      <c r="J188" s="244">
        <f>BK188</f>
        <v>0</v>
      </c>
      <c r="K188" s="230"/>
      <c r="L188" s="235"/>
      <c r="M188" s="236"/>
      <c r="N188" s="237"/>
      <c r="O188" s="237"/>
      <c r="P188" s="238">
        <f>SUM(P189:P193)</f>
        <v>0</v>
      </c>
      <c r="Q188" s="237"/>
      <c r="R188" s="238">
        <f>SUM(R189:R193)</f>
        <v>0</v>
      </c>
      <c r="S188" s="237"/>
      <c r="T188" s="239">
        <f>SUM(T189:T193)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40" t="s">
        <v>84</v>
      </c>
      <c r="AT188" s="241" t="s">
        <v>75</v>
      </c>
      <c r="AU188" s="241" t="s">
        <v>84</v>
      </c>
      <c r="AY188" s="240" t="s">
        <v>169</v>
      </c>
      <c r="BK188" s="242">
        <f>SUM(BK189:BK193)</f>
        <v>0</v>
      </c>
    </row>
    <row r="189" s="2" customFormat="1" ht="16.5" customHeight="1">
      <c r="A189" s="38"/>
      <c r="B189" s="39"/>
      <c r="C189" s="245" t="s">
        <v>261</v>
      </c>
      <c r="D189" s="245" t="s">
        <v>172</v>
      </c>
      <c r="E189" s="246" t="s">
        <v>576</v>
      </c>
      <c r="F189" s="247" t="s">
        <v>577</v>
      </c>
      <c r="G189" s="248" t="s">
        <v>183</v>
      </c>
      <c r="H189" s="249">
        <v>0.752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176</v>
      </c>
      <c r="AT189" s="257" t="s">
        <v>172</v>
      </c>
      <c r="AU189" s="257" t="s">
        <v>91</v>
      </c>
      <c r="AY189" s="17" t="s">
        <v>169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176</v>
      </c>
      <c r="BM189" s="257" t="s">
        <v>1039</v>
      </c>
    </row>
    <row r="190" s="2" customFormat="1" ht="21.75" customHeight="1">
      <c r="A190" s="38"/>
      <c r="B190" s="39"/>
      <c r="C190" s="245" t="s">
        <v>266</v>
      </c>
      <c r="D190" s="245" t="s">
        <v>172</v>
      </c>
      <c r="E190" s="246" t="s">
        <v>340</v>
      </c>
      <c r="F190" s="247" t="s">
        <v>341</v>
      </c>
      <c r="G190" s="248" t="s">
        <v>183</v>
      </c>
      <c r="H190" s="249">
        <v>0.752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176</v>
      </c>
      <c r="AT190" s="257" t="s">
        <v>172</v>
      </c>
      <c r="AU190" s="257" t="s">
        <v>91</v>
      </c>
      <c r="AY190" s="17" t="s">
        <v>169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176</v>
      </c>
      <c r="BM190" s="257" t="s">
        <v>1040</v>
      </c>
    </row>
    <row r="191" s="2" customFormat="1" ht="21.75" customHeight="1">
      <c r="A191" s="38"/>
      <c r="B191" s="39"/>
      <c r="C191" s="245" t="s">
        <v>124</v>
      </c>
      <c r="D191" s="245" t="s">
        <v>172</v>
      </c>
      <c r="E191" s="246" t="s">
        <v>344</v>
      </c>
      <c r="F191" s="247" t="s">
        <v>345</v>
      </c>
      <c r="G191" s="248" t="s">
        <v>183</v>
      </c>
      <c r="H191" s="249">
        <v>6.7679999999999998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42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176</v>
      </c>
      <c r="AT191" s="257" t="s">
        <v>172</v>
      </c>
      <c r="AU191" s="257" t="s">
        <v>91</v>
      </c>
      <c r="AY191" s="17" t="s">
        <v>169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91</v>
      </c>
      <c r="BK191" s="258">
        <f>ROUND(I191*H191,2)</f>
        <v>0</v>
      </c>
      <c r="BL191" s="17" t="s">
        <v>176</v>
      </c>
      <c r="BM191" s="257" t="s">
        <v>1041</v>
      </c>
    </row>
    <row r="192" s="13" customFormat="1">
      <c r="A192" s="13"/>
      <c r="B192" s="259"/>
      <c r="C192" s="260"/>
      <c r="D192" s="261" t="s">
        <v>178</v>
      </c>
      <c r="E192" s="260"/>
      <c r="F192" s="263" t="s">
        <v>1042</v>
      </c>
      <c r="G192" s="260"/>
      <c r="H192" s="264">
        <v>6.7679999999999998</v>
      </c>
      <c r="I192" s="265"/>
      <c r="J192" s="260"/>
      <c r="K192" s="260"/>
      <c r="L192" s="266"/>
      <c r="M192" s="267"/>
      <c r="N192" s="268"/>
      <c r="O192" s="268"/>
      <c r="P192" s="268"/>
      <c r="Q192" s="268"/>
      <c r="R192" s="268"/>
      <c r="S192" s="268"/>
      <c r="T192" s="26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70" t="s">
        <v>178</v>
      </c>
      <c r="AU192" s="270" t="s">
        <v>91</v>
      </c>
      <c r="AV192" s="13" t="s">
        <v>91</v>
      </c>
      <c r="AW192" s="13" t="s">
        <v>4</v>
      </c>
      <c r="AX192" s="13" t="s">
        <v>84</v>
      </c>
      <c r="AY192" s="270" t="s">
        <v>169</v>
      </c>
    </row>
    <row r="193" s="2" customFormat="1" ht="21.75" customHeight="1">
      <c r="A193" s="38"/>
      <c r="B193" s="39"/>
      <c r="C193" s="245" t="s">
        <v>273</v>
      </c>
      <c r="D193" s="245" t="s">
        <v>172</v>
      </c>
      <c r="E193" s="246" t="s">
        <v>359</v>
      </c>
      <c r="F193" s="247" t="s">
        <v>360</v>
      </c>
      <c r="G193" s="248" t="s">
        <v>183</v>
      </c>
      <c r="H193" s="249">
        <v>0.752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176</v>
      </c>
      <c r="AT193" s="257" t="s">
        <v>172</v>
      </c>
      <c r="AU193" s="257" t="s">
        <v>91</v>
      </c>
      <c r="AY193" s="17" t="s">
        <v>169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176</v>
      </c>
      <c r="BM193" s="257" t="s">
        <v>1043</v>
      </c>
    </row>
    <row r="194" s="12" customFormat="1" ht="22.8" customHeight="1">
      <c r="A194" s="12"/>
      <c r="B194" s="229"/>
      <c r="C194" s="230"/>
      <c r="D194" s="231" t="s">
        <v>75</v>
      </c>
      <c r="E194" s="243" t="s">
        <v>363</v>
      </c>
      <c r="F194" s="243" t="s">
        <v>364</v>
      </c>
      <c r="G194" s="230"/>
      <c r="H194" s="230"/>
      <c r="I194" s="233"/>
      <c r="J194" s="244">
        <f>BK194</f>
        <v>0</v>
      </c>
      <c r="K194" s="230"/>
      <c r="L194" s="235"/>
      <c r="M194" s="236"/>
      <c r="N194" s="237"/>
      <c r="O194" s="237"/>
      <c r="P194" s="238">
        <f>P195</f>
        <v>0</v>
      </c>
      <c r="Q194" s="237"/>
      <c r="R194" s="238">
        <f>R195</f>
        <v>0</v>
      </c>
      <c r="S194" s="237"/>
      <c r="T194" s="239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40" t="s">
        <v>84</v>
      </c>
      <c r="AT194" s="241" t="s">
        <v>75</v>
      </c>
      <c r="AU194" s="241" t="s">
        <v>84</v>
      </c>
      <c r="AY194" s="240" t="s">
        <v>169</v>
      </c>
      <c r="BK194" s="242">
        <f>BK195</f>
        <v>0</v>
      </c>
    </row>
    <row r="195" s="2" customFormat="1" ht="16.5" customHeight="1">
      <c r="A195" s="38"/>
      <c r="B195" s="39"/>
      <c r="C195" s="245" t="s">
        <v>7</v>
      </c>
      <c r="D195" s="245" t="s">
        <v>172</v>
      </c>
      <c r="E195" s="246" t="s">
        <v>366</v>
      </c>
      <c r="F195" s="247" t="s">
        <v>367</v>
      </c>
      <c r="G195" s="248" t="s">
        <v>183</v>
      </c>
      <c r="H195" s="249">
        <v>1.3060000000000001</v>
      </c>
      <c r="I195" s="250"/>
      <c r="J195" s="251">
        <f>ROUND(I195*H195,2)</f>
        <v>0</v>
      </c>
      <c r="K195" s="252"/>
      <c r="L195" s="44"/>
      <c r="M195" s="253" t="s">
        <v>1</v>
      </c>
      <c r="N195" s="254" t="s">
        <v>42</v>
      </c>
      <c r="O195" s="91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7" t="s">
        <v>176</v>
      </c>
      <c r="AT195" s="257" t="s">
        <v>172</v>
      </c>
      <c r="AU195" s="257" t="s">
        <v>91</v>
      </c>
      <c r="AY195" s="17" t="s">
        <v>169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7" t="s">
        <v>91</v>
      </c>
      <c r="BK195" s="258">
        <f>ROUND(I195*H195,2)</f>
        <v>0</v>
      </c>
      <c r="BL195" s="17" t="s">
        <v>176</v>
      </c>
      <c r="BM195" s="257" t="s">
        <v>1044</v>
      </c>
    </row>
    <row r="196" s="12" customFormat="1" ht="25.92" customHeight="1">
      <c r="A196" s="12"/>
      <c r="B196" s="229"/>
      <c r="C196" s="230"/>
      <c r="D196" s="231" t="s">
        <v>75</v>
      </c>
      <c r="E196" s="232" t="s">
        <v>369</v>
      </c>
      <c r="F196" s="232" t="s">
        <v>370</v>
      </c>
      <c r="G196" s="230"/>
      <c r="H196" s="230"/>
      <c r="I196" s="233"/>
      <c r="J196" s="234">
        <f>BK196</f>
        <v>0</v>
      </c>
      <c r="K196" s="230"/>
      <c r="L196" s="235"/>
      <c r="M196" s="236"/>
      <c r="N196" s="237"/>
      <c r="O196" s="237"/>
      <c r="P196" s="238">
        <f>P197+P201+P216+P220+P239+P242+P247+P296</f>
        <v>0</v>
      </c>
      <c r="Q196" s="237"/>
      <c r="R196" s="238">
        <f>R197+R201+R216+R220+R239+R242+R247+R296</f>
        <v>1.0312363000000002</v>
      </c>
      <c r="S196" s="237"/>
      <c r="T196" s="239">
        <f>T197+T201+T216+T220+T239+T242+T247+T296</f>
        <v>0.26521049999999996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76</v>
      </c>
      <c r="AY196" s="240" t="s">
        <v>169</v>
      </c>
      <c r="BK196" s="242">
        <f>BK197+BK201+BK216+BK220+BK239+BK242+BK247+BK296</f>
        <v>0</v>
      </c>
    </row>
    <row r="197" s="12" customFormat="1" ht="22.8" customHeight="1">
      <c r="A197" s="12"/>
      <c r="B197" s="229"/>
      <c r="C197" s="230"/>
      <c r="D197" s="231" t="s">
        <v>75</v>
      </c>
      <c r="E197" s="243" t="s">
        <v>584</v>
      </c>
      <c r="F197" s="243" t="s">
        <v>585</v>
      </c>
      <c r="G197" s="230"/>
      <c r="H197" s="230"/>
      <c r="I197" s="233"/>
      <c r="J197" s="244">
        <f>BK197</f>
        <v>0</v>
      </c>
      <c r="K197" s="230"/>
      <c r="L197" s="235"/>
      <c r="M197" s="236"/>
      <c r="N197" s="237"/>
      <c r="O197" s="237"/>
      <c r="P197" s="238">
        <f>SUM(P198:P200)</f>
        <v>0</v>
      </c>
      <c r="Q197" s="237"/>
      <c r="R197" s="238">
        <f>SUM(R198:R200)</f>
        <v>0.0032000000000000002</v>
      </c>
      <c r="S197" s="237"/>
      <c r="T197" s="239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91</v>
      </c>
      <c r="AT197" s="241" t="s">
        <v>75</v>
      </c>
      <c r="AU197" s="241" t="s">
        <v>84</v>
      </c>
      <c r="AY197" s="240" t="s">
        <v>169</v>
      </c>
      <c r="BK197" s="242">
        <f>SUM(BK198:BK200)</f>
        <v>0</v>
      </c>
    </row>
    <row r="198" s="2" customFormat="1" ht="16.5" customHeight="1">
      <c r="A198" s="38"/>
      <c r="B198" s="39"/>
      <c r="C198" s="245" t="s">
        <v>280</v>
      </c>
      <c r="D198" s="245" t="s">
        <v>172</v>
      </c>
      <c r="E198" s="246" t="s">
        <v>586</v>
      </c>
      <c r="F198" s="247" t="s">
        <v>587</v>
      </c>
      <c r="G198" s="248" t="s">
        <v>189</v>
      </c>
      <c r="H198" s="249">
        <v>2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42</v>
      </c>
      <c r="O198" s="91"/>
      <c r="P198" s="255">
        <f>O198*H198</f>
        <v>0</v>
      </c>
      <c r="Q198" s="255">
        <v>0.0016000000000000001</v>
      </c>
      <c r="R198" s="255">
        <f>Q198*H198</f>
        <v>0.0032000000000000002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256</v>
      </c>
      <c r="AT198" s="257" t="s">
        <v>172</v>
      </c>
      <c r="AU198" s="257" t="s">
        <v>91</v>
      </c>
      <c r="AY198" s="17" t="s">
        <v>169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256</v>
      </c>
      <c r="BM198" s="257" t="s">
        <v>1045</v>
      </c>
    </row>
    <row r="199" s="13" customFormat="1">
      <c r="A199" s="13"/>
      <c r="B199" s="259"/>
      <c r="C199" s="260"/>
      <c r="D199" s="261" t="s">
        <v>178</v>
      </c>
      <c r="E199" s="262" t="s">
        <v>490</v>
      </c>
      <c r="F199" s="263" t="s">
        <v>589</v>
      </c>
      <c r="G199" s="260"/>
      <c r="H199" s="264">
        <v>2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178</v>
      </c>
      <c r="AU199" s="270" t="s">
        <v>91</v>
      </c>
      <c r="AV199" s="13" t="s">
        <v>91</v>
      </c>
      <c r="AW199" s="13" t="s">
        <v>32</v>
      </c>
      <c r="AX199" s="13" t="s">
        <v>84</v>
      </c>
      <c r="AY199" s="270" t="s">
        <v>169</v>
      </c>
    </row>
    <row r="200" s="2" customFormat="1" ht="21.75" customHeight="1">
      <c r="A200" s="38"/>
      <c r="B200" s="39"/>
      <c r="C200" s="245" t="s">
        <v>283</v>
      </c>
      <c r="D200" s="245" t="s">
        <v>172</v>
      </c>
      <c r="E200" s="246" t="s">
        <v>590</v>
      </c>
      <c r="F200" s="247" t="s">
        <v>591</v>
      </c>
      <c r="G200" s="248" t="s">
        <v>592</v>
      </c>
      <c r="H200" s="298"/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256</v>
      </c>
      <c r="AT200" s="257" t="s">
        <v>172</v>
      </c>
      <c r="AU200" s="257" t="s">
        <v>91</v>
      </c>
      <c r="AY200" s="17" t="s">
        <v>169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256</v>
      </c>
      <c r="BM200" s="257" t="s">
        <v>1046</v>
      </c>
    </row>
    <row r="201" s="12" customFormat="1" ht="22.8" customHeight="1">
      <c r="A201" s="12"/>
      <c r="B201" s="229"/>
      <c r="C201" s="230"/>
      <c r="D201" s="231" t="s">
        <v>75</v>
      </c>
      <c r="E201" s="243" t="s">
        <v>378</v>
      </c>
      <c r="F201" s="243" t="s">
        <v>379</v>
      </c>
      <c r="G201" s="230"/>
      <c r="H201" s="230"/>
      <c r="I201" s="233"/>
      <c r="J201" s="244">
        <f>BK201</f>
        <v>0</v>
      </c>
      <c r="K201" s="230"/>
      <c r="L201" s="235"/>
      <c r="M201" s="236"/>
      <c r="N201" s="237"/>
      <c r="O201" s="237"/>
      <c r="P201" s="238">
        <f>SUM(P202:P215)</f>
        <v>0</v>
      </c>
      <c r="Q201" s="237"/>
      <c r="R201" s="238">
        <f>SUM(R202:R215)</f>
        <v>0.071879999999999999</v>
      </c>
      <c r="S201" s="237"/>
      <c r="T201" s="239">
        <f>SUM(T202:T215)</f>
        <v>0.1032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40" t="s">
        <v>91</v>
      </c>
      <c r="AT201" s="241" t="s">
        <v>75</v>
      </c>
      <c r="AU201" s="241" t="s">
        <v>84</v>
      </c>
      <c r="AY201" s="240" t="s">
        <v>169</v>
      </c>
      <c r="BK201" s="242">
        <f>SUM(BK202:BK215)</f>
        <v>0</v>
      </c>
    </row>
    <row r="202" s="2" customFormat="1" ht="21.75" customHeight="1">
      <c r="A202" s="38"/>
      <c r="B202" s="39"/>
      <c r="C202" s="245" t="s">
        <v>287</v>
      </c>
      <c r="D202" s="245" t="s">
        <v>172</v>
      </c>
      <c r="E202" s="246" t="s">
        <v>381</v>
      </c>
      <c r="F202" s="247" t="s">
        <v>382</v>
      </c>
      <c r="G202" s="248" t="s">
        <v>264</v>
      </c>
      <c r="H202" s="249">
        <v>4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256</v>
      </c>
      <c r="AT202" s="257" t="s">
        <v>172</v>
      </c>
      <c r="AU202" s="257" t="s">
        <v>91</v>
      </c>
      <c r="AY202" s="17" t="s">
        <v>169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256</v>
      </c>
      <c r="BM202" s="257" t="s">
        <v>1047</v>
      </c>
    </row>
    <row r="203" s="13" customFormat="1">
      <c r="A203" s="13"/>
      <c r="B203" s="259"/>
      <c r="C203" s="260"/>
      <c r="D203" s="261" t="s">
        <v>178</v>
      </c>
      <c r="E203" s="262" t="s">
        <v>494</v>
      </c>
      <c r="F203" s="263" t="s">
        <v>176</v>
      </c>
      <c r="G203" s="260"/>
      <c r="H203" s="264">
        <v>4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178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169</v>
      </c>
    </row>
    <row r="204" s="2" customFormat="1" ht="21.75" customHeight="1">
      <c r="A204" s="38"/>
      <c r="B204" s="39"/>
      <c r="C204" s="282" t="s">
        <v>293</v>
      </c>
      <c r="D204" s="282" t="s">
        <v>223</v>
      </c>
      <c r="E204" s="283" t="s">
        <v>595</v>
      </c>
      <c r="F204" s="284" t="s">
        <v>596</v>
      </c>
      <c r="G204" s="285" t="s">
        <v>264</v>
      </c>
      <c r="H204" s="286">
        <v>4</v>
      </c>
      <c r="I204" s="287"/>
      <c r="J204" s="288">
        <f>ROUND(I204*H204,2)</f>
        <v>0</v>
      </c>
      <c r="K204" s="289"/>
      <c r="L204" s="290"/>
      <c r="M204" s="291" t="s">
        <v>1</v>
      </c>
      <c r="N204" s="292" t="s">
        <v>42</v>
      </c>
      <c r="O204" s="91"/>
      <c r="P204" s="255">
        <f>O204*H204</f>
        <v>0</v>
      </c>
      <c r="Q204" s="255">
        <v>0.016</v>
      </c>
      <c r="R204" s="255">
        <f>Q204*H204</f>
        <v>0.064000000000000001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335</v>
      </c>
      <c r="AT204" s="257" t="s">
        <v>223</v>
      </c>
      <c r="AU204" s="257" t="s">
        <v>91</v>
      </c>
      <c r="AY204" s="17" t="s">
        <v>169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256</v>
      </c>
      <c r="BM204" s="257" t="s">
        <v>1048</v>
      </c>
    </row>
    <row r="205" s="13" customFormat="1">
      <c r="A205" s="13"/>
      <c r="B205" s="259"/>
      <c r="C205" s="260"/>
      <c r="D205" s="261" t="s">
        <v>178</v>
      </c>
      <c r="E205" s="262" t="s">
        <v>1</v>
      </c>
      <c r="F205" s="263" t="s">
        <v>494</v>
      </c>
      <c r="G205" s="260"/>
      <c r="H205" s="264">
        <v>4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178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169</v>
      </c>
    </row>
    <row r="206" s="2" customFormat="1" ht="16.5" customHeight="1">
      <c r="A206" s="38"/>
      <c r="B206" s="39"/>
      <c r="C206" s="282" t="s">
        <v>300</v>
      </c>
      <c r="D206" s="282" t="s">
        <v>223</v>
      </c>
      <c r="E206" s="283" t="s">
        <v>399</v>
      </c>
      <c r="F206" s="284" t="s">
        <v>400</v>
      </c>
      <c r="G206" s="285" t="s">
        <v>401</v>
      </c>
      <c r="H206" s="286">
        <v>0.12</v>
      </c>
      <c r="I206" s="287"/>
      <c r="J206" s="288">
        <f>ROUND(I206*H206,2)</f>
        <v>0</v>
      </c>
      <c r="K206" s="289"/>
      <c r="L206" s="290"/>
      <c r="M206" s="291" t="s">
        <v>1</v>
      </c>
      <c r="N206" s="292" t="s">
        <v>42</v>
      </c>
      <c r="O206" s="91"/>
      <c r="P206" s="255">
        <f>O206*H206</f>
        <v>0</v>
      </c>
      <c r="Q206" s="255">
        <v>0.0040000000000000001</v>
      </c>
      <c r="R206" s="255">
        <f>Q206*H206</f>
        <v>0.00048000000000000001</v>
      </c>
      <c r="S206" s="255">
        <v>0</v>
      </c>
      <c r="T206" s="25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335</v>
      </c>
      <c r="AT206" s="257" t="s">
        <v>223</v>
      </c>
      <c r="AU206" s="257" t="s">
        <v>91</v>
      </c>
      <c r="AY206" s="17" t="s">
        <v>169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256</v>
      </c>
      <c r="BM206" s="257" t="s">
        <v>1049</v>
      </c>
    </row>
    <row r="207" s="13" customFormat="1">
      <c r="A207" s="13"/>
      <c r="B207" s="259"/>
      <c r="C207" s="260"/>
      <c r="D207" s="261" t="s">
        <v>178</v>
      </c>
      <c r="E207" s="262" t="s">
        <v>1</v>
      </c>
      <c r="F207" s="263" t="s">
        <v>599</v>
      </c>
      <c r="G207" s="260"/>
      <c r="H207" s="264">
        <v>0.12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178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169</v>
      </c>
    </row>
    <row r="208" s="2" customFormat="1" ht="16.5" customHeight="1">
      <c r="A208" s="38"/>
      <c r="B208" s="39"/>
      <c r="C208" s="245" t="s">
        <v>305</v>
      </c>
      <c r="D208" s="245" t="s">
        <v>172</v>
      </c>
      <c r="E208" s="246" t="s">
        <v>600</v>
      </c>
      <c r="F208" s="247" t="s">
        <v>601</v>
      </c>
      <c r="G208" s="248" t="s">
        <v>264</v>
      </c>
      <c r="H208" s="249">
        <v>4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42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0.0018</v>
      </c>
      <c r="T208" s="256">
        <f>S208*H208</f>
        <v>0.0071999999999999998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256</v>
      </c>
      <c r="AT208" s="257" t="s">
        <v>172</v>
      </c>
      <c r="AU208" s="257" t="s">
        <v>91</v>
      </c>
      <c r="AY208" s="17" t="s">
        <v>169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256</v>
      </c>
      <c r="BM208" s="257" t="s">
        <v>1050</v>
      </c>
    </row>
    <row r="209" s="13" customFormat="1">
      <c r="A209" s="13"/>
      <c r="B209" s="259"/>
      <c r="C209" s="260"/>
      <c r="D209" s="261" t="s">
        <v>178</v>
      </c>
      <c r="E209" s="262" t="s">
        <v>1</v>
      </c>
      <c r="F209" s="263" t="s">
        <v>494</v>
      </c>
      <c r="G209" s="260"/>
      <c r="H209" s="264">
        <v>4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178</v>
      </c>
      <c r="AU209" s="270" t="s">
        <v>91</v>
      </c>
      <c r="AV209" s="13" t="s">
        <v>91</v>
      </c>
      <c r="AW209" s="13" t="s">
        <v>32</v>
      </c>
      <c r="AX209" s="13" t="s">
        <v>84</v>
      </c>
      <c r="AY209" s="270" t="s">
        <v>169</v>
      </c>
    </row>
    <row r="210" s="2" customFormat="1" ht="21.75" customHeight="1">
      <c r="A210" s="38"/>
      <c r="B210" s="39"/>
      <c r="C210" s="245" t="s">
        <v>312</v>
      </c>
      <c r="D210" s="245" t="s">
        <v>172</v>
      </c>
      <c r="E210" s="246" t="s">
        <v>409</v>
      </c>
      <c r="F210" s="247" t="s">
        <v>410</v>
      </c>
      <c r="G210" s="248" t="s">
        <v>264</v>
      </c>
      <c r="H210" s="249">
        <v>4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0.024</v>
      </c>
      <c r="T210" s="256">
        <f>S210*H210</f>
        <v>0.096000000000000002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256</v>
      </c>
      <c r="AT210" s="257" t="s">
        <v>172</v>
      </c>
      <c r="AU210" s="257" t="s">
        <v>91</v>
      </c>
      <c r="AY210" s="17" t="s">
        <v>169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256</v>
      </c>
      <c r="BM210" s="257" t="s">
        <v>1051</v>
      </c>
    </row>
    <row r="211" s="13" customFormat="1">
      <c r="A211" s="13"/>
      <c r="B211" s="259"/>
      <c r="C211" s="260"/>
      <c r="D211" s="261" t="s">
        <v>178</v>
      </c>
      <c r="E211" s="262" t="s">
        <v>1</v>
      </c>
      <c r="F211" s="263" t="s">
        <v>494</v>
      </c>
      <c r="G211" s="260"/>
      <c r="H211" s="264">
        <v>4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178</v>
      </c>
      <c r="AU211" s="270" t="s">
        <v>91</v>
      </c>
      <c r="AV211" s="13" t="s">
        <v>91</v>
      </c>
      <c r="AW211" s="13" t="s">
        <v>32</v>
      </c>
      <c r="AX211" s="13" t="s">
        <v>84</v>
      </c>
      <c r="AY211" s="270" t="s">
        <v>169</v>
      </c>
    </row>
    <row r="212" s="2" customFormat="1" ht="21.75" customHeight="1">
      <c r="A212" s="38"/>
      <c r="B212" s="39"/>
      <c r="C212" s="245" t="s">
        <v>317</v>
      </c>
      <c r="D212" s="245" t="s">
        <v>172</v>
      </c>
      <c r="E212" s="246" t="s">
        <v>604</v>
      </c>
      <c r="F212" s="247" t="s">
        <v>605</v>
      </c>
      <c r="G212" s="248" t="s">
        <v>264</v>
      </c>
      <c r="H212" s="249">
        <v>4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256</v>
      </c>
      <c r="AT212" s="257" t="s">
        <v>172</v>
      </c>
      <c r="AU212" s="257" t="s">
        <v>91</v>
      </c>
      <c r="AY212" s="17" t="s">
        <v>169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256</v>
      </c>
      <c r="BM212" s="257" t="s">
        <v>1052</v>
      </c>
    </row>
    <row r="213" s="13" customFormat="1">
      <c r="A213" s="13"/>
      <c r="B213" s="259"/>
      <c r="C213" s="260"/>
      <c r="D213" s="261" t="s">
        <v>178</v>
      </c>
      <c r="E213" s="262" t="s">
        <v>1</v>
      </c>
      <c r="F213" s="263" t="s">
        <v>494</v>
      </c>
      <c r="G213" s="260"/>
      <c r="H213" s="264">
        <v>4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178</v>
      </c>
      <c r="AU213" s="270" t="s">
        <v>91</v>
      </c>
      <c r="AV213" s="13" t="s">
        <v>91</v>
      </c>
      <c r="AW213" s="13" t="s">
        <v>32</v>
      </c>
      <c r="AX213" s="13" t="s">
        <v>84</v>
      </c>
      <c r="AY213" s="270" t="s">
        <v>169</v>
      </c>
    </row>
    <row r="214" s="2" customFormat="1" ht="21.75" customHeight="1">
      <c r="A214" s="38"/>
      <c r="B214" s="39"/>
      <c r="C214" s="282" t="s">
        <v>322</v>
      </c>
      <c r="D214" s="282" t="s">
        <v>223</v>
      </c>
      <c r="E214" s="283" t="s">
        <v>607</v>
      </c>
      <c r="F214" s="284" t="s">
        <v>608</v>
      </c>
      <c r="G214" s="285" t="s">
        <v>264</v>
      </c>
      <c r="H214" s="286">
        <v>4</v>
      </c>
      <c r="I214" s="287"/>
      <c r="J214" s="288">
        <f>ROUND(I214*H214,2)</f>
        <v>0</v>
      </c>
      <c r="K214" s="289"/>
      <c r="L214" s="290"/>
      <c r="M214" s="291" t="s">
        <v>1</v>
      </c>
      <c r="N214" s="292" t="s">
        <v>42</v>
      </c>
      <c r="O214" s="91"/>
      <c r="P214" s="255">
        <f>O214*H214</f>
        <v>0</v>
      </c>
      <c r="Q214" s="255">
        <v>0.0018500000000000001</v>
      </c>
      <c r="R214" s="255">
        <f>Q214*H214</f>
        <v>0.0074000000000000003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335</v>
      </c>
      <c r="AT214" s="257" t="s">
        <v>223</v>
      </c>
      <c r="AU214" s="257" t="s">
        <v>91</v>
      </c>
      <c r="AY214" s="17" t="s">
        <v>169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256</v>
      </c>
      <c r="BM214" s="257" t="s">
        <v>1053</v>
      </c>
    </row>
    <row r="215" s="2" customFormat="1" ht="21.75" customHeight="1">
      <c r="A215" s="38"/>
      <c r="B215" s="39"/>
      <c r="C215" s="245" t="s">
        <v>327</v>
      </c>
      <c r="D215" s="245" t="s">
        <v>172</v>
      </c>
      <c r="E215" s="246" t="s">
        <v>413</v>
      </c>
      <c r="F215" s="247" t="s">
        <v>414</v>
      </c>
      <c r="G215" s="248" t="s">
        <v>183</v>
      </c>
      <c r="H215" s="249">
        <v>0.071999999999999995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256</v>
      </c>
      <c r="AT215" s="257" t="s">
        <v>172</v>
      </c>
      <c r="AU215" s="257" t="s">
        <v>91</v>
      </c>
      <c r="AY215" s="17" t="s">
        <v>169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256</v>
      </c>
      <c r="BM215" s="257" t="s">
        <v>1054</v>
      </c>
    </row>
    <row r="216" s="12" customFormat="1" ht="22.8" customHeight="1">
      <c r="A216" s="12"/>
      <c r="B216" s="229"/>
      <c r="C216" s="230"/>
      <c r="D216" s="231" t="s">
        <v>75</v>
      </c>
      <c r="E216" s="243" t="s">
        <v>611</v>
      </c>
      <c r="F216" s="243" t="s">
        <v>612</v>
      </c>
      <c r="G216" s="230"/>
      <c r="H216" s="230"/>
      <c r="I216" s="233"/>
      <c r="J216" s="244">
        <f>BK216</f>
        <v>0</v>
      </c>
      <c r="K216" s="230"/>
      <c r="L216" s="235"/>
      <c r="M216" s="236"/>
      <c r="N216" s="237"/>
      <c r="O216" s="237"/>
      <c r="P216" s="238">
        <f>SUM(P217:P219)</f>
        <v>0</v>
      </c>
      <c r="Q216" s="237"/>
      <c r="R216" s="238">
        <f>SUM(R217:R219)</f>
        <v>0</v>
      </c>
      <c r="S216" s="237"/>
      <c r="T216" s="239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40" t="s">
        <v>91</v>
      </c>
      <c r="AT216" s="241" t="s">
        <v>75</v>
      </c>
      <c r="AU216" s="241" t="s">
        <v>84</v>
      </c>
      <c r="AY216" s="240" t="s">
        <v>169</v>
      </c>
      <c r="BK216" s="242">
        <f>SUM(BK217:BK219)</f>
        <v>0</v>
      </c>
    </row>
    <row r="217" s="2" customFormat="1" ht="21.75" customHeight="1">
      <c r="A217" s="38"/>
      <c r="B217" s="39"/>
      <c r="C217" s="245" t="s">
        <v>335</v>
      </c>
      <c r="D217" s="245" t="s">
        <v>172</v>
      </c>
      <c r="E217" s="246" t="s">
        <v>613</v>
      </c>
      <c r="F217" s="247" t="s">
        <v>614</v>
      </c>
      <c r="G217" s="248" t="s">
        <v>264</v>
      </c>
      <c r="H217" s="249">
        <v>1</v>
      </c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42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256</v>
      </c>
      <c r="AT217" s="257" t="s">
        <v>172</v>
      </c>
      <c r="AU217" s="257" t="s">
        <v>91</v>
      </c>
      <c r="AY217" s="17" t="s">
        <v>169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91</v>
      </c>
      <c r="BK217" s="258">
        <f>ROUND(I217*H217,2)</f>
        <v>0</v>
      </c>
      <c r="BL217" s="17" t="s">
        <v>256</v>
      </c>
      <c r="BM217" s="257" t="s">
        <v>1055</v>
      </c>
    </row>
    <row r="218" s="13" customFormat="1">
      <c r="A218" s="13"/>
      <c r="B218" s="259"/>
      <c r="C218" s="260"/>
      <c r="D218" s="261" t="s">
        <v>178</v>
      </c>
      <c r="E218" s="262" t="s">
        <v>1</v>
      </c>
      <c r="F218" s="263" t="s">
        <v>84</v>
      </c>
      <c r="G218" s="260"/>
      <c r="H218" s="264">
        <v>1</v>
      </c>
      <c r="I218" s="265"/>
      <c r="J218" s="260"/>
      <c r="K218" s="260"/>
      <c r="L218" s="266"/>
      <c r="M218" s="267"/>
      <c r="N218" s="268"/>
      <c r="O218" s="268"/>
      <c r="P218" s="268"/>
      <c r="Q218" s="268"/>
      <c r="R218" s="268"/>
      <c r="S218" s="268"/>
      <c r="T218" s="26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0" t="s">
        <v>178</v>
      </c>
      <c r="AU218" s="270" t="s">
        <v>91</v>
      </c>
      <c r="AV218" s="13" t="s">
        <v>91</v>
      </c>
      <c r="AW218" s="13" t="s">
        <v>32</v>
      </c>
      <c r="AX218" s="13" t="s">
        <v>84</v>
      </c>
      <c r="AY218" s="270" t="s">
        <v>169</v>
      </c>
    </row>
    <row r="219" s="2" customFormat="1" ht="21.75" customHeight="1">
      <c r="A219" s="38"/>
      <c r="B219" s="39"/>
      <c r="C219" s="245" t="s">
        <v>339</v>
      </c>
      <c r="D219" s="245" t="s">
        <v>172</v>
      </c>
      <c r="E219" s="246" t="s">
        <v>616</v>
      </c>
      <c r="F219" s="247" t="s">
        <v>617</v>
      </c>
      <c r="G219" s="248" t="s">
        <v>592</v>
      </c>
      <c r="H219" s="298"/>
      <c r="I219" s="250"/>
      <c r="J219" s="251">
        <f>ROUND(I219*H219,2)</f>
        <v>0</v>
      </c>
      <c r="K219" s="252"/>
      <c r="L219" s="44"/>
      <c r="M219" s="253" t="s">
        <v>1</v>
      </c>
      <c r="N219" s="254" t="s">
        <v>42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</v>
      </c>
      <c r="T219" s="25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256</v>
      </c>
      <c r="AT219" s="257" t="s">
        <v>172</v>
      </c>
      <c r="AU219" s="257" t="s">
        <v>91</v>
      </c>
      <c r="AY219" s="17" t="s">
        <v>169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91</v>
      </c>
      <c r="BK219" s="258">
        <f>ROUND(I219*H219,2)</f>
        <v>0</v>
      </c>
      <c r="BL219" s="17" t="s">
        <v>256</v>
      </c>
      <c r="BM219" s="257" t="s">
        <v>1056</v>
      </c>
    </row>
    <row r="220" s="12" customFormat="1" ht="22.8" customHeight="1">
      <c r="A220" s="12"/>
      <c r="B220" s="229"/>
      <c r="C220" s="230"/>
      <c r="D220" s="231" t="s">
        <v>75</v>
      </c>
      <c r="E220" s="243" t="s">
        <v>619</v>
      </c>
      <c r="F220" s="243" t="s">
        <v>620</v>
      </c>
      <c r="G220" s="230"/>
      <c r="H220" s="230"/>
      <c r="I220" s="233"/>
      <c r="J220" s="244">
        <f>BK220</f>
        <v>0</v>
      </c>
      <c r="K220" s="230"/>
      <c r="L220" s="235"/>
      <c r="M220" s="236"/>
      <c r="N220" s="237"/>
      <c r="O220" s="237"/>
      <c r="P220" s="238">
        <f>SUM(P221:P238)</f>
        <v>0</v>
      </c>
      <c r="Q220" s="237"/>
      <c r="R220" s="238">
        <f>SUM(R221:R238)</f>
        <v>0.096114749999999999</v>
      </c>
      <c r="S220" s="237"/>
      <c r="T220" s="239">
        <f>SUM(T221:T238)</f>
        <v>0.13285725000000001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40" t="s">
        <v>91</v>
      </c>
      <c r="AT220" s="241" t="s">
        <v>75</v>
      </c>
      <c r="AU220" s="241" t="s">
        <v>84</v>
      </c>
      <c r="AY220" s="240" t="s">
        <v>169</v>
      </c>
      <c r="BK220" s="242">
        <f>SUM(BK221:BK238)</f>
        <v>0</v>
      </c>
    </row>
    <row r="221" s="2" customFormat="1" ht="16.5" customHeight="1">
      <c r="A221" s="38"/>
      <c r="B221" s="39"/>
      <c r="C221" s="245" t="s">
        <v>343</v>
      </c>
      <c r="D221" s="245" t="s">
        <v>172</v>
      </c>
      <c r="E221" s="246" t="s">
        <v>621</v>
      </c>
      <c r="F221" s="247" t="s">
        <v>622</v>
      </c>
      <c r="G221" s="248" t="s">
        <v>175</v>
      </c>
      <c r="H221" s="249">
        <v>26.745000000000001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0.0032499999999999999</v>
      </c>
      <c r="T221" s="256">
        <f>S221*H221</f>
        <v>0.086921250000000005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256</v>
      </c>
      <c r="AT221" s="257" t="s">
        <v>172</v>
      </c>
      <c r="AU221" s="257" t="s">
        <v>91</v>
      </c>
      <c r="AY221" s="17" t="s">
        <v>169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256</v>
      </c>
      <c r="BM221" s="257" t="s">
        <v>1057</v>
      </c>
    </row>
    <row r="222" s="13" customFormat="1">
      <c r="A222" s="13"/>
      <c r="B222" s="259"/>
      <c r="C222" s="260"/>
      <c r="D222" s="261" t="s">
        <v>178</v>
      </c>
      <c r="E222" s="262" t="s">
        <v>485</v>
      </c>
      <c r="F222" s="263" t="s">
        <v>1058</v>
      </c>
      <c r="G222" s="260"/>
      <c r="H222" s="264">
        <v>26.745000000000001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178</v>
      </c>
      <c r="AU222" s="270" t="s">
        <v>91</v>
      </c>
      <c r="AV222" s="13" t="s">
        <v>91</v>
      </c>
      <c r="AW222" s="13" t="s">
        <v>32</v>
      </c>
      <c r="AX222" s="13" t="s">
        <v>84</v>
      </c>
      <c r="AY222" s="270" t="s">
        <v>169</v>
      </c>
    </row>
    <row r="223" s="2" customFormat="1" ht="21.75" customHeight="1">
      <c r="A223" s="38"/>
      <c r="B223" s="39"/>
      <c r="C223" s="245" t="s">
        <v>348</v>
      </c>
      <c r="D223" s="245" t="s">
        <v>172</v>
      </c>
      <c r="E223" s="246" t="s">
        <v>625</v>
      </c>
      <c r="F223" s="247" t="s">
        <v>626</v>
      </c>
      <c r="G223" s="248" t="s">
        <v>175</v>
      </c>
      <c r="H223" s="249">
        <v>26.745000000000001</v>
      </c>
      <c r="I223" s="250"/>
      <c r="J223" s="251">
        <f>ROUND(I223*H223,2)</f>
        <v>0</v>
      </c>
      <c r="K223" s="252"/>
      <c r="L223" s="44"/>
      <c r="M223" s="253" t="s">
        <v>1</v>
      </c>
      <c r="N223" s="254" t="s">
        <v>42</v>
      </c>
      <c r="O223" s="91"/>
      <c r="P223" s="255">
        <f>O223*H223</f>
        <v>0</v>
      </c>
      <c r="Q223" s="255">
        <v>0.00042999999999999999</v>
      </c>
      <c r="R223" s="255">
        <f>Q223*H223</f>
        <v>0.01150035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256</v>
      </c>
      <c r="AT223" s="257" t="s">
        <v>172</v>
      </c>
      <c r="AU223" s="257" t="s">
        <v>91</v>
      </c>
      <c r="AY223" s="17" t="s">
        <v>169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256</v>
      </c>
      <c r="BM223" s="257" t="s">
        <v>1059</v>
      </c>
    </row>
    <row r="224" s="13" customFormat="1">
      <c r="A224" s="13"/>
      <c r="B224" s="259"/>
      <c r="C224" s="260"/>
      <c r="D224" s="261" t="s">
        <v>178</v>
      </c>
      <c r="E224" s="262" t="s">
        <v>1</v>
      </c>
      <c r="F224" s="263" t="s">
        <v>485</v>
      </c>
      <c r="G224" s="260"/>
      <c r="H224" s="264">
        <v>26.745000000000001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178</v>
      </c>
      <c r="AU224" s="270" t="s">
        <v>91</v>
      </c>
      <c r="AV224" s="13" t="s">
        <v>91</v>
      </c>
      <c r="AW224" s="13" t="s">
        <v>32</v>
      </c>
      <c r="AX224" s="13" t="s">
        <v>84</v>
      </c>
      <c r="AY224" s="270" t="s">
        <v>169</v>
      </c>
    </row>
    <row r="225" s="2" customFormat="1" ht="21.75" customHeight="1">
      <c r="A225" s="38"/>
      <c r="B225" s="39"/>
      <c r="C225" s="282" t="s">
        <v>353</v>
      </c>
      <c r="D225" s="282" t="s">
        <v>223</v>
      </c>
      <c r="E225" s="283" t="s">
        <v>628</v>
      </c>
      <c r="F225" s="284" t="s">
        <v>629</v>
      </c>
      <c r="G225" s="285" t="s">
        <v>189</v>
      </c>
      <c r="H225" s="286">
        <v>3.21</v>
      </c>
      <c r="I225" s="287"/>
      <c r="J225" s="288">
        <f>ROUND(I225*H225,2)</f>
        <v>0</v>
      </c>
      <c r="K225" s="289"/>
      <c r="L225" s="290"/>
      <c r="M225" s="291" t="s">
        <v>1</v>
      </c>
      <c r="N225" s="292" t="s">
        <v>42</v>
      </c>
      <c r="O225" s="91"/>
      <c r="P225" s="255">
        <f>O225*H225</f>
        <v>0</v>
      </c>
      <c r="Q225" s="255">
        <v>0.0177</v>
      </c>
      <c r="R225" s="255">
        <f>Q225*H225</f>
        <v>0.056816999999999999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335</v>
      </c>
      <c r="AT225" s="257" t="s">
        <v>223</v>
      </c>
      <c r="AU225" s="257" t="s">
        <v>91</v>
      </c>
      <c r="AY225" s="17" t="s">
        <v>169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91</v>
      </c>
      <c r="BK225" s="258">
        <f>ROUND(I225*H225,2)</f>
        <v>0</v>
      </c>
      <c r="BL225" s="17" t="s">
        <v>256</v>
      </c>
      <c r="BM225" s="257" t="s">
        <v>1060</v>
      </c>
    </row>
    <row r="226" s="13" customFormat="1">
      <c r="A226" s="13"/>
      <c r="B226" s="259"/>
      <c r="C226" s="260"/>
      <c r="D226" s="261" t="s">
        <v>178</v>
      </c>
      <c r="E226" s="262" t="s">
        <v>1</v>
      </c>
      <c r="F226" s="263" t="s">
        <v>631</v>
      </c>
      <c r="G226" s="260"/>
      <c r="H226" s="264">
        <v>2.6749999999999998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178</v>
      </c>
      <c r="AU226" s="270" t="s">
        <v>91</v>
      </c>
      <c r="AV226" s="13" t="s">
        <v>91</v>
      </c>
      <c r="AW226" s="13" t="s">
        <v>32</v>
      </c>
      <c r="AX226" s="13" t="s">
        <v>84</v>
      </c>
      <c r="AY226" s="270" t="s">
        <v>169</v>
      </c>
    </row>
    <row r="227" s="13" customFormat="1">
      <c r="A227" s="13"/>
      <c r="B227" s="259"/>
      <c r="C227" s="260"/>
      <c r="D227" s="261" t="s">
        <v>178</v>
      </c>
      <c r="E227" s="260"/>
      <c r="F227" s="263" t="s">
        <v>1061</v>
      </c>
      <c r="G227" s="260"/>
      <c r="H227" s="264">
        <v>3.21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178</v>
      </c>
      <c r="AU227" s="270" t="s">
        <v>91</v>
      </c>
      <c r="AV227" s="13" t="s">
        <v>91</v>
      </c>
      <c r="AW227" s="13" t="s">
        <v>4</v>
      </c>
      <c r="AX227" s="13" t="s">
        <v>84</v>
      </c>
      <c r="AY227" s="270" t="s">
        <v>169</v>
      </c>
    </row>
    <row r="228" s="2" customFormat="1" ht="16.5" customHeight="1">
      <c r="A228" s="38"/>
      <c r="B228" s="39"/>
      <c r="C228" s="245" t="s">
        <v>358</v>
      </c>
      <c r="D228" s="245" t="s">
        <v>172</v>
      </c>
      <c r="E228" s="246" t="s">
        <v>633</v>
      </c>
      <c r="F228" s="247" t="s">
        <v>634</v>
      </c>
      <c r="G228" s="248" t="s">
        <v>189</v>
      </c>
      <c r="H228" s="249">
        <v>1.2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42</v>
      </c>
      <c r="O228" s="91"/>
      <c r="P228" s="255">
        <f>O228*H228</f>
        <v>0</v>
      </c>
      <c r="Q228" s="255">
        <v>0</v>
      </c>
      <c r="R228" s="255">
        <f>Q228*H228</f>
        <v>0</v>
      </c>
      <c r="S228" s="255">
        <v>0.035299999999999998</v>
      </c>
      <c r="T228" s="256">
        <f>S228*H228</f>
        <v>0.042359999999999995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256</v>
      </c>
      <c r="AT228" s="257" t="s">
        <v>172</v>
      </c>
      <c r="AU228" s="257" t="s">
        <v>91</v>
      </c>
      <c r="AY228" s="17" t="s">
        <v>169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256</v>
      </c>
      <c r="BM228" s="257" t="s">
        <v>1062</v>
      </c>
    </row>
    <row r="229" s="13" customFormat="1">
      <c r="A229" s="13"/>
      <c r="B229" s="259"/>
      <c r="C229" s="260"/>
      <c r="D229" s="261" t="s">
        <v>178</v>
      </c>
      <c r="E229" s="262" t="s">
        <v>1</v>
      </c>
      <c r="F229" s="263" t="s">
        <v>854</v>
      </c>
      <c r="G229" s="260"/>
      <c r="H229" s="264">
        <v>1.2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178</v>
      </c>
      <c r="AU229" s="270" t="s">
        <v>91</v>
      </c>
      <c r="AV229" s="13" t="s">
        <v>91</v>
      </c>
      <c r="AW229" s="13" t="s">
        <v>32</v>
      </c>
      <c r="AX229" s="13" t="s">
        <v>84</v>
      </c>
      <c r="AY229" s="270" t="s">
        <v>169</v>
      </c>
    </row>
    <row r="230" s="2" customFormat="1" ht="16.5" customHeight="1">
      <c r="A230" s="38"/>
      <c r="B230" s="39"/>
      <c r="C230" s="245" t="s">
        <v>365</v>
      </c>
      <c r="D230" s="245" t="s">
        <v>172</v>
      </c>
      <c r="E230" s="246" t="s">
        <v>637</v>
      </c>
      <c r="F230" s="247" t="s">
        <v>638</v>
      </c>
      <c r="G230" s="248" t="s">
        <v>264</v>
      </c>
      <c r="H230" s="249">
        <v>1.2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42</v>
      </c>
      <c r="O230" s="91"/>
      <c r="P230" s="255">
        <f>O230*H230</f>
        <v>0</v>
      </c>
      <c r="Q230" s="255">
        <v>0.0010200000000000001</v>
      </c>
      <c r="R230" s="255">
        <f>Q230*H230</f>
        <v>0.001224</v>
      </c>
      <c r="S230" s="255">
        <v>0.00298</v>
      </c>
      <c r="T230" s="256">
        <f>S230*H230</f>
        <v>0.0035759999999999998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256</v>
      </c>
      <c r="AT230" s="257" t="s">
        <v>172</v>
      </c>
      <c r="AU230" s="257" t="s">
        <v>91</v>
      </c>
      <c r="AY230" s="17" t="s">
        <v>169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256</v>
      </c>
      <c r="BM230" s="257" t="s">
        <v>1063</v>
      </c>
    </row>
    <row r="231" s="13" customFormat="1">
      <c r="A231" s="13"/>
      <c r="B231" s="259"/>
      <c r="C231" s="260"/>
      <c r="D231" s="261" t="s">
        <v>178</v>
      </c>
      <c r="E231" s="262" t="s">
        <v>1</v>
      </c>
      <c r="F231" s="263" t="s">
        <v>854</v>
      </c>
      <c r="G231" s="260"/>
      <c r="H231" s="264">
        <v>1.2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178</v>
      </c>
      <c r="AU231" s="270" t="s">
        <v>91</v>
      </c>
      <c r="AV231" s="13" t="s">
        <v>91</v>
      </c>
      <c r="AW231" s="13" t="s">
        <v>32</v>
      </c>
      <c r="AX231" s="13" t="s">
        <v>84</v>
      </c>
      <c r="AY231" s="270" t="s">
        <v>169</v>
      </c>
    </row>
    <row r="232" s="2" customFormat="1" ht="16.5" customHeight="1">
      <c r="A232" s="38"/>
      <c r="B232" s="39"/>
      <c r="C232" s="282" t="s">
        <v>373</v>
      </c>
      <c r="D232" s="282" t="s">
        <v>223</v>
      </c>
      <c r="E232" s="283" t="s">
        <v>640</v>
      </c>
      <c r="F232" s="284" t="s">
        <v>641</v>
      </c>
      <c r="G232" s="285" t="s">
        <v>189</v>
      </c>
      <c r="H232" s="286">
        <v>1.3200000000000001</v>
      </c>
      <c r="I232" s="287"/>
      <c r="J232" s="288">
        <f>ROUND(I232*H232,2)</f>
        <v>0</v>
      </c>
      <c r="K232" s="289"/>
      <c r="L232" s="290"/>
      <c r="M232" s="291" t="s">
        <v>1</v>
      </c>
      <c r="N232" s="292" t="s">
        <v>42</v>
      </c>
      <c r="O232" s="91"/>
      <c r="P232" s="255">
        <f>O232*H232</f>
        <v>0</v>
      </c>
      <c r="Q232" s="255">
        <v>0.0177</v>
      </c>
      <c r="R232" s="255">
        <f>Q232*H232</f>
        <v>0.023364000000000003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335</v>
      </c>
      <c r="AT232" s="257" t="s">
        <v>223</v>
      </c>
      <c r="AU232" s="257" t="s">
        <v>91</v>
      </c>
      <c r="AY232" s="17" t="s">
        <v>169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256</v>
      </c>
      <c r="BM232" s="257" t="s">
        <v>1064</v>
      </c>
    </row>
    <row r="233" s="13" customFormat="1">
      <c r="A233" s="13"/>
      <c r="B233" s="259"/>
      <c r="C233" s="260"/>
      <c r="D233" s="261" t="s">
        <v>178</v>
      </c>
      <c r="E233" s="260"/>
      <c r="F233" s="263" t="s">
        <v>857</v>
      </c>
      <c r="G233" s="260"/>
      <c r="H233" s="264">
        <v>1.3200000000000001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178</v>
      </c>
      <c r="AU233" s="270" t="s">
        <v>91</v>
      </c>
      <c r="AV233" s="13" t="s">
        <v>91</v>
      </c>
      <c r="AW233" s="13" t="s">
        <v>4</v>
      </c>
      <c r="AX233" s="13" t="s">
        <v>84</v>
      </c>
      <c r="AY233" s="270" t="s">
        <v>169</v>
      </c>
    </row>
    <row r="234" s="2" customFormat="1" ht="16.5" customHeight="1">
      <c r="A234" s="38"/>
      <c r="B234" s="39"/>
      <c r="C234" s="245" t="s">
        <v>380</v>
      </c>
      <c r="D234" s="245" t="s">
        <v>172</v>
      </c>
      <c r="E234" s="246" t="s">
        <v>644</v>
      </c>
      <c r="F234" s="247" t="s">
        <v>645</v>
      </c>
      <c r="G234" s="248" t="s">
        <v>175</v>
      </c>
      <c r="H234" s="249">
        <v>26.745000000000001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42</v>
      </c>
      <c r="O234" s="91"/>
      <c r="P234" s="255">
        <f>O234*H234</f>
        <v>0</v>
      </c>
      <c r="Q234" s="255">
        <v>0.00012</v>
      </c>
      <c r="R234" s="255">
        <f>Q234*H234</f>
        <v>0.0032094000000000003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256</v>
      </c>
      <c r="AT234" s="257" t="s">
        <v>172</v>
      </c>
      <c r="AU234" s="257" t="s">
        <v>91</v>
      </c>
      <c r="AY234" s="17" t="s">
        <v>169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256</v>
      </c>
      <c r="BM234" s="257" t="s">
        <v>1065</v>
      </c>
    </row>
    <row r="235" s="13" customFormat="1">
      <c r="A235" s="13"/>
      <c r="B235" s="259"/>
      <c r="C235" s="260"/>
      <c r="D235" s="261" t="s">
        <v>178</v>
      </c>
      <c r="E235" s="262" t="s">
        <v>1</v>
      </c>
      <c r="F235" s="263" t="s">
        <v>485</v>
      </c>
      <c r="G235" s="260"/>
      <c r="H235" s="264">
        <v>26.745000000000001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178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169</v>
      </c>
    </row>
    <row r="236" s="2" customFormat="1" ht="16.5" customHeight="1">
      <c r="A236" s="38"/>
      <c r="B236" s="39"/>
      <c r="C236" s="245" t="s">
        <v>385</v>
      </c>
      <c r="D236" s="245" t="s">
        <v>172</v>
      </c>
      <c r="E236" s="246" t="s">
        <v>647</v>
      </c>
      <c r="F236" s="247" t="s">
        <v>648</v>
      </c>
      <c r="G236" s="248" t="s">
        <v>264</v>
      </c>
      <c r="H236" s="249">
        <v>53.490000000000002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42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256</v>
      </c>
      <c r="AT236" s="257" t="s">
        <v>172</v>
      </c>
      <c r="AU236" s="257" t="s">
        <v>91</v>
      </c>
      <c r="AY236" s="17" t="s">
        <v>169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256</v>
      </c>
      <c r="BM236" s="257" t="s">
        <v>1066</v>
      </c>
    </row>
    <row r="237" s="13" customFormat="1">
      <c r="A237" s="13"/>
      <c r="B237" s="259"/>
      <c r="C237" s="260"/>
      <c r="D237" s="261" t="s">
        <v>178</v>
      </c>
      <c r="E237" s="262" t="s">
        <v>1</v>
      </c>
      <c r="F237" s="263" t="s">
        <v>650</v>
      </c>
      <c r="G237" s="260"/>
      <c r="H237" s="264">
        <v>53.490000000000002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178</v>
      </c>
      <c r="AU237" s="270" t="s">
        <v>91</v>
      </c>
      <c r="AV237" s="13" t="s">
        <v>91</v>
      </c>
      <c r="AW237" s="13" t="s">
        <v>32</v>
      </c>
      <c r="AX237" s="13" t="s">
        <v>84</v>
      </c>
      <c r="AY237" s="270" t="s">
        <v>169</v>
      </c>
    </row>
    <row r="238" s="2" customFormat="1" ht="21.75" customHeight="1">
      <c r="A238" s="38"/>
      <c r="B238" s="39"/>
      <c r="C238" s="245" t="s">
        <v>390</v>
      </c>
      <c r="D238" s="245" t="s">
        <v>172</v>
      </c>
      <c r="E238" s="246" t="s">
        <v>651</v>
      </c>
      <c r="F238" s="247" t="s">
        <v>652</v>
      </c>
      <c r="G238" s="248" t="s">
        <v>592</v>
      </c>
      <c r="H238" s="298"/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256</v>
      </c>
      <c r="AT238" s="257" t="s">
        <v>172</v>
      </c>
      <c r="AU238" s="257" t="s">
        <v>91</v>
      </c>
      <c r="AY238" s="17" t="s">
        <v>169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256</v>
      </c>
      <c r="BM238" s="257" t="s">
        <v>1067</v>
      </c>
    </row>
    <row r="239" s="12" customFormat="1" ht="22.8" customHeight="1">
      <c r="A239" s="12"/>
      <c r="B239" s="229"/>
      <c r="C239" s="230"/>
      <c r="D239" s="231" t="s">
        <v>75</v>
      </c>
      <c r="E239" s="243" t="s">
        <v>654</v>
      </c>
      <c r="F239" s="243" t="s">
        <v>655</v>
      </c>
      <c r="G239" s="230"/>
      <c r="H239" s="230"/>
      <c r="I239" s="233"/>
      <c r="J239" s="244">
        <f>BK239</f>
        <v>0</v>
      </c>
      <c r="K239" s="230"/>
      <c r="L239" s="235"/>
      <c r="M239" s="236"/>
      <c r="N239" s="237"/>
      <c r="O239" s="237"/>
      <c r="P239" s="238">
        <f>SUM(P240:P241)</f>
        <v>0</v>
      </c>
      <c r="Q239" s="237"/>
      <c r="R239" s="238">
        <f>SUM(R240:R241)</f>
        <v>2.5600000000000002E-05</v>
      </c>
      <c r="S239" s="237"/>
      <c r="T239" s="239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40" t="s">
        <v>91</v>
      </c>
      <c r="AT239" s="241" t="s">
        <v>75</v>
      </c>
      <c r="AU239" s="241" t="s">
        <v>84</v>
      </c>
      <c r="AY239" s="240" t="s">
        <v>169</v>
      </c>
      <c r="BK239" s="242">
        <f>SUM(BK240:BK241)</f>
        <v>0</v>
      </c>
    </row>
    <row r="240" s="2" customFormat="1" ht="16.5" customHeight="1">
      <c r="A240" s="38"/>
      <c r="B240" s="39"/>
      <c r="C240" s="245" t="s">
        <v>394</v>
      </c>
      <c r="D240" s="245" t="s">
        <v>172</v>
      </c>
      <c r="E240" s="246" t="s">
        <v>656</v>
      </c>
      <c r="F240" s="247" t="s">
        <v>657</v>
      </c>
      <c r="G240" s="248" t="s">
        <v>189</v>
      </c>
      <c r="H240" s="249">
        <v>0.64000000000000001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4.0000000000000003E-05</v>
      </c>
      <c r="R240" s="255">
        <f>Q240*H240</f>
        <v>2.5600000000000002E-05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256</v>
      </c>
      <c r="AT240" s="257" t="s">
        <v>172</v>
      </c>
      <c r="AU240" s="257" t="s">
        <v>91</v>
      </c>
      <c r="AY240" s="17" t="s">
        <v>169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256</v>
      </c>
      <c r="BM240" s="257" t="s">
        <v>1068</v>
      </c>
    </row>
    <row r="241" s="13" customFormat="1">
      <c r="A241" s="13"/>
      <c r="B241" s="259"/>
      <c r="C241" s="260"/>
      <c r="D241" s="261" t="s">
        <v>178</v>
      </c>
      <c r="E241" s="262" t="s">
        <v>659</v>
      </c>
      <c r="F241" s="263" t="s">
        <v>862</v>
      </c>
      <c r="G241" s="260"/>
      <c r="H241" s="264">
        <v>0.64000000000000001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178</v>
      </c>
      <c r="AU241" s="270" t="s">
        <v>91</v>
      </c>
      <c r="AV241" s="13" t="s">
        <v>91</v>
      </c>
      <c r="AW241" s="13" t="s">
        <v>32</v>
      </c>
      <c r="AX241" s="13" t="s">
        <v>84</v>
      </c>
      <c r="AY241" s="270" t="s">
        <v>169</v>
      </c>
    </row>
    <row r="242" s="12" customFormat="1" ht="22.8" customHeight="1">
      <c r="A242" s="12"/>
      <c r="B242" s="229"/>
      <c r="C242" s="230"/>
      <c r="D242" s="231" t="s">
        <v>75</v>
      </c>
      <c r="E242" s="243" t="s">
        <v>661</v>
      </c>
      <c r="F242" s="243" t="s">
        <v>662</v>
      </c>
      <c r="G242" s="230"/>
      <c r="H242" s="230"/>
      <c r="I242" s="233"/>
      <c r="J242" s="244">
        <f>BK242</f>
        <v>0</v>
      </c>
      <c r="K242" s="230"/>
      <c r="L242" s="235"/>
      <c r="M242" s="236"/>
      <c r="N242" s="237"/>
      <c r="O242" s="237"/>
      <c r="P242" s="238">
        <f>SUM(P243:P246)</f>
        <v>0</v>
      </c>
      <c r="Q242" s="237"/>
      <c r="R242" s="238">
        <f>SUM(R243:R246)</f>
        <v>0.0053939999999999995</v>
      </c>
      <c r="S242" s="237"/>
      <c r="T242" s="239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40" t="s">
        <v>91</v>
      </c>
      <c r="AT242" s="241" t="s">
        <v>75</v>
      </c>
      <c r="AU242" s="241" t="s">
        <v>84</v>
      </c>
      <c r="AY242" s="240" t="s">
        <v>169</v>
      </c>
      <c r="BK242" s="242">
        <f>SUM(BK243:BK246)</f>
        <v>0</v>
      </c>
    </row>
    <row r="243" s="2" customFormat="1" ht="21.75" customHeight="1">
      <c r="A243" s="38"/>
      <c r="B243" s="39"/>
      <c r="C243" s="245" t="s">
        <v>398</v>
      </c>
      <c r="D243" s="245" t="s">
        <v>172</v>
      </c>
      <c r="E243" s="246" t="s">
        <v>663</v>
      </c>
      <c r="F243" s="247" t="s">
        <v>664</v>
      </c>
      <c r="G243" s="248" t="s">
        <v>264</v>
      </c>
      <c r="H243" s="249">
        <v>1.24</v>
      </c>
      <c r="I243" s="250"/>
      <c r="J243" s="251">
        <f>ROUND(I243*H243,2)</f>
        <v>0</v>
      </c>
      <c r="K243" s="252"/>
      <c r="L243" s="44"/>
      <c r="M243" s="253" t="s">
        <v>1</v>
      </c>
      <c r="N243" s="254" t="s">
        <v>42</v>
      </c>
      <c r="O243" s="91"/>
      <c r="P243" s="255">
        <f>O243*H243</f>
        <v>0</v>
      </c>
      <c r="Q243" s="255">
        <v>0.0043499999999999997</v>
      </c>
      <c r="R243" s="255">
        <f>Q243*H243</f>
        <v>0.0053939999999999995</v>
      </c>
      <c r="S243" s="255">
        <v>0</v>
      </c>
      <c r="T243" s="25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7" t="s">
        <v>256</v>
      </c>
      <c r="AT243" s="257" t="s">
        <v>172</v>
      </c>
      <c r="AU243" s="257" t="s">
        <v>91</v>
      </c>
      <c r="AY243" s="17" t="s">
        <v>169</v>
      </c>
      <c r="BE243" s="258">
        <f>IF(N243="základní",J243,0)</f>
        <v>0</v>
      </c>
      <c r="BF243" s="258">
        <f>IF(N243="snížená",J243,0)</f>
        <v>0</v>
      </c>
      <c r="BG243" s="258">
        <f>IF(N243="zákl. přenesená",J243,0)</f>
        <v>0</v>
      </c>
      <c r="BH243" s="258">
        <f>IF(N243="sníž. přenesená",J243,0)</f>
        <v>0</v>
      </c>
      <c r="BI243" s="258">
        <f>IF(N243="nulová",J243,0)</f>
        <v>0</v>
      </c>
      <c r="BJ243" s="17" t="s">
        <v>91</v>
      </c>
      <c r="BK243" s="258">
        <f>ROUND(I243*H243,2)</f>
        <v>0</v>
      </c>
      <c r="BL243" s="17" t="s">
        <v>256</v>
      </c>
      <c r="BM243" s="257" t="s">
        <v>1069</v>
      </c>
    </row>
    <row r="244" s="13" customFormat="1">
      <c r="A244" s="13"/>
      <c r="B244" s="259"/>
      <c r="C244" s="260"/>
      <c r="D244" s="261" t="s">
        <v>178</v>
      </c>
      <c r="E244" s="262" t="s">
        <v>1</v>
      </c>
      <c r="F244" s="263" t="s">
        <v>666</v>
      </c>
      <c r="G244" s="260"/>
      <c r="H244" s="264">
        <v>0.59999999999999998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178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169</v>
      </c>
    </row>
    <row r="245" s="13" customFormat="1">
      <c r="A245" s="13"/>
      <c r="B245" s="259"/>
      <c r="C245" s="260"/>
      <c r="D245" s="261" t="s">
        <v>178</v>
      </c>
      <c r="E245" s="262" t="s">
        <v>1</v>
      </c>
      <c r="F245" s="263" t="s">
        <v>667</v>
      </c>
      <c r="G245" s="260"/>
      <c r="H245" s="264">
        <v>0.64000000000000001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178</v>
      </c>
      <c r="AU245" s="270" t="s">
        <v>91</v>
      </c>
      <c r="AV245" s="13" t="s">
        <v>91</v>
      </c>
      <c r="AW245" s="13" t="s">
        <v>32</v>
      </c>
      <c r="AX245" s="13" t="s">
        <v>76</v>
      </c>
      <c r="AY245" s="270" t="s">
        <v>169</v>
      </c>
    </row>
    <row r="246" s="14" customFormat="1">
      <c r="A246" s="14"/>
      <c r="B246" s="271"/>
      <c r="C246" s="272"/>
      <c r="D246" s="261" t="s">
        <v>178</v>
      </c>
      <c r="E246" s="273" t="s">
        <v>1</v>
      </c>
      <c r="F246" s="274" t="s">
        <v>186</v>
      </c>
      <c r="G246" s="272"/>
      <c r="H246" s="275">
        <v>1.24</v>
      </c>
      <c r="I246" s="276"/>
      <c r="J246" s="272"/>
      <c r="K246" s="272"/>
      <c r="L246" s="277"/>
      <c r="M246" s="278"/>
      <c r="N246" s="279"/>
      <c r="O246" s="279"/>
      <c r="P246" s="279"/>
      <c r="Q246" s="279"/>
      <c r="R246" s="279"/>
      <c r="S246" s="279"/>
      <c r="T246" s="28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1" t="s">
        <v>178</v>
      </c>
      <c r="AU246" s="281" t="s">
        <v>91</v>
      </c>
      <c r="AV246" s="14" t="s">
        <v>176</v>
      </c>
      <c r="AW246" s="14" t="s">
        <v>32</v>
      </c>
      <c r="AX246" s="14" t="s">
        <v>84</v>
      </c>
      <c r="AY246" s="281" t="s">
        <v>169</v>
      </c>
    </row>
    <row r="247" s="12" customFormat="1" ht="22.8" customHeight="1">
      <c r="A247" s="12"/>
      <c r="B247" s="229"/>
      <c r="C247" s="230"/>
      <c r="D247" s="231" t="s">
        <v>75</v>
      </c>
      <c r="E247" s="243" t="s">
        <v>416</v>
      </c>
      <c r="F247" s="243" t="s">
        <v>417</v>
      </c>
      <c r="G247" s="230"/>
      <c r="H247" s="230"/>
      <c r="I247" s="233"/>
      <c r="J247" s="244">
        <f>BK247</f>
        <v>0</v>
      </c>
      <c r="K247" s="230"/>
      <c r="L247" s="235"/>
      <c r="M247" s="236"/>
      <c r="N247" s="237"/>
      <c r="O247" s="237"/>
      <c r="P247" s="238">
        <f>SUM(P248:P295)</f>
        <v>0</v>
      </c>
      <c r="Q247" s="237"/>
      <c r="R247" s="238">
        <f>SUM(R248:R295)</f>
        <v>0.27373950000000002</v>
      </c>
      <c r="S247" s="237"/>
      <c r="T247" s="239">
        <f>SUM(T248:T295)</f>
        <v>0.020344499999999998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40" t="s">
        <v>91</v>
      </c>
      <c r="AT247" s="241" t="s">
        <v>75</v>
      </c>
      <c r="AU247" s="241" t="s">
        <v>84</v>
      </c>
      <c r="AY247" s="240" t="s">
        <v>169</v>
      </c>
      <c r="BK247" s="242">
        <f>SUM(BK248:BK295)</f>
        <v>0</v>
      </c>
    </row>
    <row r="248" s="2" customFormat="1" ht="21.75" customHeight="1">
      <c r="A248" s="38"/>
      <c r="B248" s="39"/>
      <c r="C248" s="245" t="s">
        <v>404</v>
      </c>
      <c r="D248" s="245" t="s">
        <v>172</v>
      </c>
      <c r="E248" s="246" t="s">
        <v>668</v>
      </c>
      <c r="F248" s="247" t="s">
        <v>669</v>
      </c>
      <c r="G248" s="248" t="s">
        <v>189</v>
      </c>
      <c r="H248" s="249">
        <v>3.7999999999999998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6.0000000000000002E-05</v>
      </c>
      <c r="R248" s="255">
        <f>Q248*H248</f>
        <v>0.00022799999999999999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256</v>
      </c>
      <c r="AT248" s="257" t="s">
        <v>172</v>
      </c>
      <c r="AU248" s="257" t="s">
        <v>91</v>
      </c>
      <c r="AY248" s="17" t="s">
        <v>169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256</v>
      </c>
      <c r="BM248" s="257" t="s">
        <v>1070</v>
      </c>
    </row>
    <row r="249" s="13" customFormat="1">
      <c r="A249" s="13"/>
      <c r="B249" s="259"/>
      <c r="C249" s="260"/>
      <c r="D249" s="261" t="s">
        <v>178</v>
      </c>
      <c r="E249" s="262" t="s">
        <v>498</v>
      </c>
      <c r="F249" s="263" t="s">
        <v>671</v>
      </c>
      <c r="G249" s="260"/>
      <c r="H249" s="264">
        <v>3.7999999999999998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178</v>
      </c>
      <c r="AU249" s="270" t="s">
        <v>91</v>
      </c>
      <c r="AV249" s="13" t="s">
        <v>91</v>
      </c>
      <c r="AW249" s="13" t="s">
        <v>32</v>
      </c>
      <c r="AX249" s="13" t="s">
        <v>84</v>
      </c>
      <c r="AY249" s="270" t="s">
        <v>169</v>
      </c>
    </row>
    <row r="250" s="2" customFormat="1" ht="21.75" customHeight="1">
      <c r="A250" s="38"/>
      <c r="B250" s="39"/>
      <c r="C250" s="245" t="s">
        <v>408</v>
      </c>
      <c r="D250" s="245" t="s">
        <v>172</v>
      </c>
      <c r="E250" s="246" t="s">
        <v>419</v>
      </c>
      <c r="F250" s="247" t="s">
        <v>420</v>
      </c>
      <c r="G250" s="248" t="s">
        <v>189</v>
      </c>
      <c r="H250" s="249">
        <v>4.9420000000000002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0.00012999999999999999</v>
      </c>
      <c r="R250" s="255">
        <f>Q250*H250</f>
        <v>0.00064245999999999997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256</v>
      </c>
      <c r="AT250" s="257" t="s">
        <v>172</v>
      </c>
      <c r="AU250" s="257" t="s">
        <v>91</v>
      </c>
      <c r="AY250" s="17" t="s">
        <v>169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256</v>
      </c>
      <c r="BM250" s="257" t="s">
        <v>1071</v>
      </c>
    </row>
    <row r="251" s="13" customFormat="1">
      <c r="A251" s="13"/>
      <c r="B251" s="259"/>
      <c r="C251" s="260"/>
      <c r="D251" s="261" t="s">
        <v>178</v>
      </c>
      <c r="E251" s="262" t="s">
        <v>1</v>
      </c>
      <c r="F251" s="263" t="s">
        <v>673</v>
      </c>
      <c r="G251" s="260"/>
      <c r="H251" s="264">
        <v>4.9420000000000002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178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169</v>
      </c>
    </row>
    <row r="252" s="2" customFormat="1" ht="21.75" customHeight="1">
      <c r="A252" s="38"/>
      <c r="B252" s="39"/>
      <c r="C252" s="245" t="s">
        <v>412</v>
      </c>
      <c r="D252" s="245" t="s">
        <v>172</v>
      </c>
      <c r="E252" s="246" t="s">
        <v>424</v>
      </c>
      <c r="F252" s="247" t="s">
        <v>425</v>
      </c>
      <c r="G252" s="248" t="s">
        <v>189</v>
      </c>
      <c r="H252" s="249">
        <v>1.1419999999999999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0.00012</v>
      </c>
      <c r="R252" s="255">
        <f>Q252*H252</f>
        <v>0.00013704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256</v>
      </c>
      <c r="AT252" s="257" t="s">
        <v>172</v>
      </c>
      <c r="AU252" s="257" t="s">
        <v>91</v>
      </c>
      <c r="AY252" s="17" t="s">
        <v>169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256</v>
      </c>
      <c r="BM252" s="257" t="s">
        <v>1072</v>
      </c>
    </row>
    <row r="253" s="13" customFormat="1">
      <c r="A253" s="13"/>
      <c r="B253" s="259"/>
      <c r="C253" s="260"/>
      <c r="D253" s="261" t="s">
        <v>178</v>
      </c>
      <c r="E253" s="262" t="s">
        <v>134</v>
      </c>
      <c r="F253" s="263" t="s">
        <v>867</v>
      </c>
      <c r="G253" s="260"/>
      <c r="H253" s="264">
        <v>1.1419999999999999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178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169</v>
      </c>
    </row>
    <row r="254" s="2" customFormat="1" ht="21.75" customHeight="1">
      <c r="A254" s="38"/>
      <c r="B254" s="39"/>
      <c r="C254" s="245" t="s">
        <v>418</v>
      </c>
      <c r="D254" s="245" t="s">
        <v>172</v>
      </c>
      <c r="E254" s="246" t="s">
        <v>676</v>
      </c>
      <c r="F254" s="247" t="s">
        <v>677</v>
      </c>
      <c r="G254" s="248" t="s">
        <v>189</v>
      </c>
      <c r="H254" s="249">
        <v>3.7999999999999998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0.00029</v>
      </c>
      <c r="R254" s="255">
        <f>Q254*H254</f>
        <v>0.0011019999999999999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256</v>
      </c>
      <c r="AT254" s="257" t="s">
        <v>172</v>
      </c>
      <c r="AU254" s="257" t="s">
        <v>91</v>
      </c>
      <c r="AY254" s="17" t="s">
        <v>169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256</v>
      </c>
      <c r="BM254" s="257" t="s">
        <v>1073</v>
      </c>
    </row>
    <row r="255" s="13" customFormat="1">
      <c r="A255" s="13"/>
      <c r="B255" s="259"/>
      <c r="C255" s="260"/>
      <c r="D255" s="261" t="s">
        <v>178</v>
      </c>
      <c r="E255" s="262" t="s">
        <v>1</v>
      </c>
      <c r="F255" s="263" t="s">
        <v>498</v>
      </c>
      <c r="G255" s="260"/>
      <c r="H255" s="264">
        <v>3.7999999999999998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178</v>
      </c>
      <c r="AU255" s="270" t="s">
        <v>91</v>
      </c>
      <c r="AV255" s="13" t="s">
        <v>91</v>
      </c>
      <c r="AW255" s="13" t="s">
        <v>32</v>
      </c>
      <c r="AX255" s="13" t="s">
        <v>84</v>
      </c>
      <c r="AY255" s="270" t="s">
        <v>169</v>
      </c>
    </row>
    <row r="256" s="2" customFormat="1" ht="21.75" customHeight="1">
      <c r="A256" s="38"/>
      <c r="B256" s="39"/>
      <c r="C256" s="245" t="s">
        <v>423</v>
      </c>
      <c r="D256" s="245" t="s">
        <v>172</v>
      </c>
      <c r="E256" s="246" t="s">
        <v>679</v>
      </c>
      <c r="F256" s="247" t="s">
        <v>680</v>
      </c>
      <c r="G256" s="248" t="s">
        <v>189</v>
      </c>
      <c r="H256" s="249">
        <v>19.050000000000001</v>
      </c>
      <c r="I256" s="250"/>
      <c r="J256" s="251">
        <f>ROUND(I256*H256,2)</f>
        <v>0</v>
      </c>
      <c r="K256" s="252"/>
      <c r="L256" s="44"/>
      <c r="M256" s="253" t="s">
        <v>1</v>
      </c>
      <c r="N256" s="254" t="s">
        <v>42</v>
      </c>
      <c r="O256" s="91"/>
      <c r="P256" s="255">
        <f>O256*H256</f>
        <v>0</v>
      </c>
      <c r="Q256" s="255">
        <v>6.0000000000000002E-05</v>
      </c>
      <c r="R256" s="255">
        <f>Q256*H256</f>
        <v>0.0011430000000000001</v>
      </c>
      <c r="S256" s="255">
        <v>0</v>
      </c>
      <c r="T256" s="25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7" t="s">
        <v>256</v>
      </c>
      <c r="AT256" s="257" t="s">
        <v>172</v>
      </c>
      <c r="AU256" s="257" t="s">
        <v>91</v>
      </c>
      <c r="AY256" s="17" t="s">
        <v>169</v>
      </c>
      <c r="BE256" s="258">
        <f>IF(N256="základní",J256,0)</f>
        <v>0</v>
      </c>
      <c r="BF256" s="258">
        <f>IF(N256="snížená",J256,0)</f>
        <v>0</v>
      </c>
      <c r="BG256" s="258">
        <f>IF(N256="zákl. přenesená",J256,0)</f>
        <v>0</v>
      </c>
      <c r="BH256" s="258">
        <f>IF(N256="sníž. přenesená",J256,0)</f>
        <v>0</v>
      </c>
      <c r="BI256" s="258">
        <f>IF(N256="nulová",J256,0)</f>
        <v>0</v>
      </c>
      <c r="BJ256" s="17" t="s">
        <v>91</v>
      </c>
      <c r="BK256" s="258">
        <f>ROUND(I256*H256,2)</f>
        <v>0</v>
      </c>
      <c r="BL256" s="17" t="s">
        <v>256</v>
      </c>
      <c r="BM256" s="257" t="s">
        <v>1074</v>
      </c>
    </row>
    <row r="257" s="13" customFormat="1">
      <c r="A257" s="13"/>
      <c r="B257" s="259"/>
      <c r="C257" s="260"/>
      <c r="D257" s="261" t="s">
        <v>178</v>
      </c>
      <c r="E257" s="262" t="s">
        <v>496</v>
      </c>
      <c r="F257" s="263" t="s">
        <v>1075</v>
      </c>
      <c r="G257" s="260"/>
      <c r="H257" s="264">
        <v>15.199999999999999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178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169</v>
      </c>
    </row>
    <row r="258" s="13" customFormat="1">
      <c r="A258" s="13"/>
      <c r="B258" s="259"/>
      <c r="C258" s="260"/>
      <c r="D258" s="261" t="s">
        <v>178</v>
      </c>
      <c r="E258" s="262" t="s">
        <v>502</v>
      </c>
      <c r="F258" s="263" t="s">
        <v>683</v>
      </c>
      <c r="G258" s="260"/>
      <c r="H258" s="264">
        <v>16.719999999999999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178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169</v>
      </c>
    </row>
    <row r="259" s="13" customFormat="1">
      <c r="A259" s="13"/>
      <c r="B259" s="259"/>
      <c r="C259" s="260"/>
      <c r="D259" s="261" t="s">
        <v>178</v>
      </c>
      <c r="E259" s="262" t="s">
        <v>504</v>
      </c>
      <c r="F259" s="263" t="s">
        <v>1076</v>
      </c>
      <c r="G259" s="260"/>
      <c r="H259" s="264">
        <v>9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178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169</v>
      </c>
    </row>
    <row r="260" s="13" customFormat="1">
      <c r="A260" s="13"/>
      <c r="B260" s="259"/>
      <c r="C260" s="260"/>
      <c r="D260" s="261" t="s">
        <v>178</v>
      </c>
      <c r="E260" s="262" t="s">
        <v>506</v>
      </c>
      <c r="F260" s="263" t="s">
        <v>685</v>
      </c>
      <c r="G260" s="260"/>
      <c r="H260" s="264">
        <v>2.3300000000000001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178</v>
      </c>
      <c r="AU260" s="270" t="s">
        <v>91</v>
      </c>
      <c r="AV260" s="13" t="s">
        <v>91</v>
      </c>
      <c r="AW260" s="13" t="s">
        <v>32</v>
      </c>
      <c r="AX260" s="13" t="s">
        <v>76</v>
      </c>
      <c r="AY260" s="270" t="s">
        <v>169</v>
      </c>
    </row>
    <row r="261" s="13" customFormat="1">
      <c r="A261" s="13"/>
      <c r="B261" s="259"/>
      <c r="C261" s="260"/>
      <c r="D261" s="261" t="s">
        <v>178</v>
      </c>
      <c r="E261" s="262" t="s">
        <v>1</v>
      </c>
      <c r="F261" s="263" t="s">
        <v>686</v>
      </c>
      <c r="G261" s="260"/>
      <c r="H261" s="264">
        <v>19.050000000000001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178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169</v>
      </c>
    </row>
    <row r="262" s="2" customFormat="1" ht="21.75" customHeight="1">
      <c r="A262" s="38"/>
      <c r="B262" s="39"/>
      <c r="C262" s="245" t="s">
        <v>427</v>
      </c>
      <c r="D262" s="245" t="s">
        <v>172</v>
      </c>
      <c r="E262" s="246" t="s">
        <v>687</v>
      </c>
      <c r="F262" s="247" t="s">
        <v>688</v>
      </c>
      <c r="G262" s="248" t="s">
        <v>189</v>
      </c>
      <c r="H262" s="249">
        <v>28.050000000000001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0.00013999999999999999</v>
      </c>
      <c r="R262" s="255">
        <f>Q262*H262</f>
        <v>0.0039269999999999999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256</v>
      </c>
      <c r="AT262" s="257" t="s">
        <v>172</v>
      </c>
      <c r="AU262" s="257" t="s">
        <v>91</v>
      </c>
      <c r="AY262" s="17" t="s">
        <v>169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256</v>
      </c>
      <c r="BM262" s="257" t="s">
        <v>1077</v>
      </c>
    </row>
    <row r="263" s="13" customFormat="1">
      <c r="A263" s="13"/>
      <c r="B263" s="259"/>
      <c r="C263" s="260"/>
      <c r="D263" s="261" t="s">
        <v>178</v>
      </c>
      <c r="E263" s="262" t="s">
        <v>1</v>
      </c>
      <c r="F263" s="263" t="s">
        <v>690</v>
      </c>
      <c r="G263" s="260"/>
      <c r="H263" s="264">
        <v>28.050000000000001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178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169</v>
      </c>
    </row>
    <row r="264" s="2" customFormat="1" ht="21.75" customHeight="1">
      <c r="A264" s="38"/>
      <c r="B264" s="39"/>
      <c r="C264" s="245" t="s">
        <v>432</v>
      </c>
      <c r="D264" s="245" t="s">
        <v>172</v>
      </c>
      <c r="E264" s="246" t="s">
        <v>437</v>
      </c>
      <c r="F264" s="247" t="s">
        <v>438</v>
      </c>
      <c r="G264" s="248" t="s">
        <v>189</v>
      </c>
      <c r="H264" s="249">
        <v>28.050000000000001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0.00012</v>
      </c>
      <c r="R264" s="255">
        <f>Q264*H264</f>
        <v>0.0033660000000000001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256</v>
      </c>
      <c r="AT264" s="257" t="s">
        <v>172</v>
      </c>
      <c r="AU264" s="257" t="s">
        <v>91</v>
      </c>
      <c r="AY264" s="17" t="s">
        <v>169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256</v>
      </c>
      <c r="BM264" s="257" t="s">
        <v>1078</v>
      </c>
    </row>
    <row r="265" s="13" customFormat="1">
      <c r="A265" s="13"/>
      <c r="B265" s="259"/>
      <c r="C265" s="260"/>
      <c r="D265" s="261" t="s">
        <v>178</v>
      </c>
      <c r="E265" s="262" t="s">
        <v>1</v>
      </c>
      <c r="F265" s="263" t="s">
        <v>690</v>
      </c>
      <c r="G265" s="260"/>
      <c r="H265" s="264">
        <v>28.050000000000001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178</v>
      </c>
      <c r="AU265" s="270" t="s">
        <v>91</v>
      </c>
      <c r="AV265" s="13" t="s">
        <v>91</v>
      </c>
      <c r="AW265" s="13" t="s">
        <v>32</v>
      </c>
      <c r="AX265" s="13" t="s">
        <v>84</v>
      </c>
      <c r="AY265" s="270" t="s">
        <v>169</v>
      </c>
    </row>
    <row r="266" s="2" customFormat="1" ht="21.75" customHeight="1">
      <c r="A266" s="38"/>
      <c r="B266" s="39"/>
      <c r="C266" s="245" t="s">
        <v>436</v>
      </c>
      <c r="D266" s="245" t="s">
        <v>172</v>
      </c>
      <c r="E266" s="246" t="s">
        <v>692</v>
      </c>
      <c r="F266" s="247" t="s">
        <v>693</v>
      </c>
      <c r="G266" s="248" t="s">
        <v>175</v>
      </c>
      <c r="H266" s="249">
        <v>18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42</v>
      </c>
      <c r="O266" s="91"/>
      <c r="P266" s="255">
        <f>O266*H266</f>
        <v>0</v>
      </c>
      <c r="Q266" s="255">
        <v>1.0000000000000001E-05</v>
      </c>
      <c r="R266" s="255">
        <f>Q266*H266</f>
        <v>0.00018000000000000001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256</v>
      </c>
      <c r="AT266" s="257" t="s">
        <v>172</v>
      </c>
      <c r="AU266" s="257" t="s">
        <v>91</v>
      </c>
      <c r="AY266" s="17" t="s">
        <v>169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91</v>
      </c>
      <c r="BK266" s="258">
        <f>ROUND(I266*H266,2)</f>
        <v>0</v>
      </c>
      <c r="BL266" s="17" t="s">
        <v>256</v>
      </c>
      <c r="BM266" s="257" t="s">
        <v>1079</v>
      </c>
    </row>
    <row r="267" s="13" customFormat="1">
      <c r="A267" s="13"/>
      <c r="B267" s="259"/>
      <c r="C267" s="260"/>
      <c r="D267" s="261" t="s">
        <v>178</v>
      </c>
      <c r="E267" s="262" t="s">
        <v>1</v>
      </c>
      <c r="F267" s="263" t="s">
        <v>1080</v>
      </c>
      <c r="G267" s="260"/>
      <c r="H267" s="264">
        <v>14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178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169</v>
      </c>
    </row>
    <row r="268" s="13" customFormat="1">
      <c r="A268" s="13"/>
      <c r="B268" s="259"/>
      <c r="C268" s="260"/>
      <c r="D268" s="261" t="s">
        <v>178</v>
      </c>
      <c r="E268" s="262" t="s">
        <v>1</v>
      </c>
      <c r="F268" s="263" t="s">
        <v>875</v>
      </c>
      <c r="G268" s="260"/>
      <c r="H268" s="264">
        <v>4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178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169</v>
      </c>
    </row>
    <row r="269" s="14" customFormat="1">
      <c r="A269" s="14"/>
      <c r="B269" s="271"/>
      <c r="C269" s="272"/>
      <c r="D269" s="261" t="s">
        <v>178</v>
      </c>
      <c r="E269" s="273" t="s">
        <v>509</v>
      </c>
      <c r="F269" s="274" t="s">
        <v>186</v>
      </c>
      <c r="G269" s="272"/>
      <c r="H269" s="275">
        <v>18</v>
      </c>
      <c r="I269" s="276"/>
      <c r="J269" s="272"/>
      <c r="K269" s="272"/>
      <c r="L269" s="277"/>
      <c r="M269" s="278"/>
      <c r="N269" s="279"/>
      <c r="O269" s="279"/>
      <c r="P269" s="279"/>
      <c r="Q269" s="279"/>
      <c r="R269" s="279"/>
      <c r="S269" s="279"/>
      <c r="T269" s="28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1" t="s">
        <v>178</v>
      </c>
      <c r="AU269" s="281" t="s">
        <v>91</v>
      </c>
      <c r="AV269" s="14" t="s">
        <v>176</v>
      </c>
      <c r="AW269" s="14" t="s">
        <v>32</v>
      </c>
      <c r="AX269" s="14" t="s">
        <v>84</v>
      </c>
      <c r="AY269" s="281" t="s">
        <v>169</v>
      </c>
    </row>
    <row r="270" s="2" customFormat="1" ht="21.75" customHeight="1">
      <c r="A270" s="38"/>
      <c r="B270" s="39"/>
      <c r="C270" s="245" t="s">
        <v>440</v>
      </c>
      <c r="D270" s="245" t="s">
        <v>172</v>
      </c>
      <c r="E270" s="246" t="s">
        <v>697</v>
      </c>
      <c r="F270" s="247" t="s">
        <v>698</v>
      </c>
      <c r="G270" s="248" t="s">
        <v>264</v>
      </c>
      <c r="H270" s="249">
        <v>10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42</v>
      </c>
      <c r="O270" s="91"/>
      <c r="P270" s="255">
        <f>O270*H270</f>
        <v>0</v>
      </c>
      <c r="Q270" s="255">
        <v>0.00012</v>
      </c>
      <c r="R270" s="255">
        <f>Q270*H270</f>
        <v>0.0012000000000000001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256</v>
      </c>
      <c r="AT270" s="257" t="s">
        <v>172</v>
      </c>
      <c r="AU270" s="257" t="s">
        <v>91</v>
      </c>
      <c r="AY270" s="17" t="s">
        <v>169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91</v>
      </c>
      <c r="BK270" s="258">
        <f>ROUND(I270*H270,2)</f>
        <v>0</v>
      </c>
      <c r="BL270" s="17" t="s">
        <v>256</v>
      </c>
      <c r="BM270" s="257" t="s">
        <v>1081</v>
      </c>
    </row>
    <row r="271" s="13" customFormat="1">
      <c r="A271" s="13"/>
      <c r="B271" s="259"/>
      <c r="C271" s="260"/>
      <c r="D271" s="261" t="s">
        <v>178</v>
      </c>
      <c r="E271" s="262" t="s">
        <v>511</v>
      </c>
      <c r="F271" s="263" t="s">
        <v>877</v>
      </c>
      <c r="G271" s="260"/>
      <c r="H271" s="264">
        <v>10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178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169</v>
      </c>
    </row>
    <row r="272" s="2" customFormat="1" ht="21.75" customHeight="1">
      <c r="A272" s="38"/>
      <c r="B272" s="39"/>
      <c r="C272" s="245" t="s">
        <v>444</v>
      </c>
      <c r="D272" s="245" t="s">
        <v>172</v>
      </c>
      <c r="E272" s="246" t="s">
        <v>701</v>
      </c>
      <c r="F272" s="247" t="s">
        <v>702</v>
      </c>
      <c r="G272" s="248" t="s">
        <v>175</v>
      </c>
      <c r="H272" s="249">
        <v>18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4.0000000000000003E-05</v>
      </c>
      <c r="R272" s="255">
        <f>Q272*H272</f>
        <v>0.00072000000000000005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256</v>
      </c>
      <c r="AT272" s="257" t="s">
        <v>172</v>
      </c>
      <c r="AU272" s="257" t="s">
        <v>91</v>
      </c>
      <c r="AY272" s="17" t="s">
        <v>169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256</v>
      </c>
      <c r="BM272" s="257" t="s">
        <v>1082</v>
      </c>
    </row>
    <row r="273" s="13" customFormat="1">
      <c r="A273" s="13"/>
      <c r="B273" s="259"/>
      <c r="C273" s="260"/>
      <c r="D273" s="261" t="s">
        <v>178</v>
      </c>
      <c r="E273" s="262" t="s">
        <v>1</v>
      </c>
      <c r="F273" s="263" t="s">
        <v>509</v>
      </c>
      <c r="G273" s="260"/>
      <c r="H273" s="264">
        <v>18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178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169</v>
      </c>
    </row>
    <row r="274" s="2" customFormat="1" ht="21.75" customHeight="1">
      <c r="A274" s="38"/>
      <c r="B274" s="39"/>
      <c r="C274" s="245" t="s">
        <v>449</v>
      </c>
      <c r="D274" s="245" t="s">
        <v>172</v>
      </c>
      <c r="E274" s="246" t="s">
        <v>704</v>
      </c>
      <c r="F274" s="247" t="s">
        <v>705</v>
      </c>
      <c r="G274" s="248" t="s">
        <v>264</v>
      </c>
      <c r="H274" s="249">
        <v>10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0.00012999999999999999</v>
      </c>
      <c r="R274" s="255">
        <f>Q274*H274</f>
        <v>0.0012999999999999999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256</v>
      </c>
      <c r="AT274" s="257" t="s">
        <v>172</v>
      </c>
      <c r="AU274" s="257" t="s">
        <v>91</v>
      </c>
      <c r="AY274" s="17" t="s">
        <v>169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256</v>
      </c>
      <c r="BM274" s="257" t="s">
        <v>1083</v>
      </c>
    </row>
    <row r="275" s="13" customFormat="1">
      <c r="A275" s="13"/>
      <c r="B275" s="259"/>
      <c r="C275" s="260"/>
      <c r="D275" s="261" t="s">
        <v>178</v>
      </c>
      <c r="E275" s="262" t="s">
        <v>1</v>
      </c>
      <c r="F275" s="263" t="s">
        <v>511</v>
      </c>
      <c r="G275" s="260"/>
      <c r="H275" s="264">
        <v>10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178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169</v>
      </c>
    </row>
    <row r="276" s="2" customFormat="1" ht="21.75" customHeight="1">
      <c r="A276" s="38"/>
      <c r="B276" s="39"/>
      <c r="C276" s="245" t="s">
        <v>456</v>
      </c>
      <c r="D276" s="245" t="s">
        <v>172</v>
      </c>
      <c r="E276" s="246" t="s">
        <v>707</v>
      </c>
      <c r="F276" s="247" t="s">
        <v>708</v>
      </c>
      <c r="G276" s="248" t="s">
        <v>175</v>
      </c>
      <c r="H276" s="249">
        <v>18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4.0000000000000003E-05</v>
      </c>
      <c r="R276" s="255">
        <f>Q276*H276</f>
        <v>0.00072000000000000005</v>
      </c>
      <c r="S276" s="255">
        <v>0</v>
      </c>
      <c r="T276" s="25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256</v>
      </c>
      <c r="AT276" s="257" t="s">
        <v>172</v>
      </c>
      <c r="AU276" s="257" t="s">
        <v>91</v>
      </c>
      <c r="AY276" s="17" t="s">
        <v>169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256</v>
      </c>
      <c r="BM276" s="257" t="s">
        <v>1084</v>
      </c>
    </row>
    <row r="277" s="13" customFormat="1">
      <c r="A277" s="13"/>
      <c r="B277" s="259"/>
      <c r="C277" s="260"/>
      <c r="D277" s="261" t="s">
        <v>178</v>
      </c>
      <c r="E277" s="262" t="s">
        <v>1</v>
      </c>
      <c r="F277" s="263" t="s">
        <v>509</v>
      </c>
      <c r="G277" s="260"/>
      <c r="H277" s="264">
        <v>18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178</v>
      </c>
      <c r="AU277" s="270" t="s">
        <v>91</v>
      </c>
      <c r="AV277" s="13" t="s">
        <v>91</v>
      </c>
      <c r="AW277" s="13" t="s">
        <v>32</v>
      </c>
      <c r="AX277" s="13" t="s">
        <v>84</v>
      </c>
      <c r="AY277" s="270" t="s">
        <v>169</v>
      </c>
    </row>
    <row r="278" s="2" customFormat="1" ht="16.5" customHeight="1">
      <c r="A278" s="38"/>
      <c r="B278" s="39"/>
      <c r="C278" s="245" t="s">
        <v>461</v>
      </c>
      <c r="D278" s="245" t="s">
        <v>172</v>
      </c>
      <c r="E278" s="246" t="s">
        <v>710</v>
      </c>
      <c r="F278" s="247" t="s">
        <v>711</v>
      </c>
      <c r="G278" s="248" t="s">
        <v>189</v>
      </c>
      <c r="H278" s="249">
        <v>67.814999999999998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42</v>
      </c>
      <c r="O278" s="91"/>
      <c r="P278" s="255">
        <f>O278*H278</f>
        <v>0</v>
      </c>
      <c r="Q278" s="255">
        <v>1.0000000000000001E-05</v>
      </c>
      <c r="R278" s="255">
        <f>Q278*H278</f>
        <v>0.00067815000000000009</v>
      </c>
      <c r="S278" s="255">
        <v>0.00014999999999999999</v>
      </c>
      <c r="T278" s="256">
        <f>S278*H278</f>
        <v>0.010172249999999999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256</v>
      </c>
      <c r="AT278" s="257" t="s">
        <v>172</v>
      </c>
      <c r="AU278" s="257" t="s">
        <v>91</v>
      </c>
      <c r="AY278" s="17" t="s">
        <v>169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91</v>
      </c>
      <c r="BK278" s="258">
        <f>ROUND(I278*H278,2)</f>
        <v>0</v>
      </c>
      <c r="BL278" s="17" t="s">
        <v>256</v>
      </c>
      <c r="BM278" s="257" t="s">
        <v>1085</v>
      </c>
    </row>
    <row r="279" s="13" customFormat="1">
      <c r="A279" s="13"/>
      <c r="B279" s="259"/>
      <c r="C279" s="260"/>
      <c r="D279" s="261" t="s">
        <v>178</v>
      </c>
      <c r="E279" s="262" t="s">
        <v>1</v>
      </c>
      <c r="F279" s="263" t="s">
        <v>713</v>
      </c>
      <c r="G279" s="260"/>
      <c r="H279" s="264">
        <v>67.814999999999998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178</v>
      </c>
      <c r="AU279" s="270" t="s">
        <v>91</v>
      </c>
      <c r="AV279" s="13" t="s">
        <v>91</v>
      </c>
      <c r="AW279" s="13" t="s">
        <v>32</v>
      </c>
      <c r="AX279" s="13" t="s">
        <v>84</v>
      </c>
      <c r="AY279" s="270" t="s">
        <v>169</v>
      </c>
    </row>
    <row r="280" s="2" customFormat="1" ht="16.5" customHeight="1">
      <c r="A280" s="38"/>
      <c r="B280" s="39"/>
      <c r="C280" s="245" t="s">
        <v>466</v>
      </c>
      <c r="D280" s="245" t="s">
        <v>172</v>
      </c>
      <c r="E280" s="246" t="s">
        <v>714</v>
      </c>
      <c r="F280" s="247" t="s">
        <v>715</v>
      </c>
      <c r="G280" s="248" t="s">
        <v>189</v>
      </c>
      <c r="H280" s="249">
        <v>67.814999999999998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</v>
      </c>
      <c r="R280" s="255">
        <f>Q280*H280</f>
        <v>0</v>
      </c>
      <c r="S280" s="255">
        <v>0.00014999999999999999</v>
      </c>
      <c r="T280" s="256">
        <f>S280*H280</f>
        <v>0.010172249999999999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256</v>
      </c>
      <c r="AT280" s="257" t="s">
        <v>172</v>
      </c>
      <c r="AU280" s="257" t="s">
        <v>91</v>
      </c>
      <c r="AY280" s="17" t="s">
        <v>169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256</v>
      </c>
      <c r="BM280" s="257" t="s">
        <v>1086</v>
      </c>
    </row>
    <row r="281" s="13" customFormat="1">
      <c r="A281" s="13"/>
      <c r="B281" s="259"/>
      <c r="C281" s="260"/>
      <c r="D281" s="261" t="s">
        <v>178</v>
      </c>
      <c r="E281" s="262" t="s">
        <v>1</v>
      </c>
      <c r="F281" s="263" t="s">
        <v>713</v>
      </c>
      <c r="G281" s="260"/>
      <c r="H281" s="264">
        <v>67.814999999999998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178</v>
      </c>
      <c r="AU281" s="270" t="s">
        <v>91</v>
      </c>
      <c r="AV281" s="13" t="s">
        <v>91</v>
      </c>
      <c r="AW281" s="13" t="s">
        <v>32</v>
      </c>
      <c r="AX281" s="13" t="s">
        <v>84</v>
      </c>
      <c r="AY281" s="270" t="s">
        <v>169</v>
      </c>
    </row>
    <row r="282" s="2" customFormat="1" ht="16.5" customHeight="1">
      <c r="A282" s="38"/>
      <c r="B282" s="39"/>
      <c r="C282" s="245" t="s">
        <v>474</v>
      </c>
      <c r="D282" s="245" t="s">
        <v>172</v>
      </c>
      <c r="E282" s="246" t="s">
        <v>717</v>
      </c>
      <c r="F282" s="247" t="s">
        <v>718</v>
      </c>
      <c r="G282" s="248" t="s">
        <v>189</v>
      </c>
      <c r="H282" s="249">
        <v>58.725000000000001</v>
      </c>
      <c r="I282" s="250"/>
      <c r="J282" s="251">
        <f>ROUND(I282*H282,2)</f>
        <v>0</v>
      </c>
      <c r="K282" s="252"/>
      <c r="L282" s="44"/>
      <c r="M282" s="253" t="s">
        <v>1</v>
      </c>
      <c r="N282" s="254" t="s">
        <v>42</v>
      </c>
      <c r="O282" s="91"/>
      <c r="P282" s="255">
        <f>O282*H282</f>
        <v>0</v>
      </c>
      <c r="Q282" s="255">
        <v>0.00014999999999999999</v>
      </c>
      <c r="R282" s="255">
        <f>Q282*H282</f>
        <v>0.0088087499999999989</v>
      </c>
      <c r="S282" s="255">
        <v>0</v>
      </c>
      <c r="T282" s="25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57" t="s">
        <v>256</v>
      </c>
      <c r="AT282" s="257" t="s">
        <v>172</v>
      </c>
      <c r="AU282" s="257" t="s">
        <v>91</v>
      </c>
      <c r="AY282" s="17" t="s">
        <v>169</v>
      </c>
      <c r="BE282" s="258">
        <f>IF(N282="základní",J282,0)</f>
        <v>0</v>
      </c>
      <c r="BF282" s="258">
        <f>IF(N282="snížená",J282,0)</f>
        <v>0</v>
      </c>
      <c r="BG282" s="258">
        <f>IF(N282="zákl. přenesená",J282,0)</f>
        <v>0</v>
      </c>
      <c r="BH282" s="258">
        <f>IF(N282="sníž. přenesená",J282,0)</f>
        <v>0</v>
      </c>
      <c r="BI282" s="258">
        <f>IF(N282="nulová",J282,0)</f>
        <v>0</v>
      </c>
      <c r="BJ282" s="17" t="s">
        <v>91</v>
      </c>
      <c r="BK282" s="258">
        <f>ROUND(I282*H282,2)</f>
        <v>0</v>
      </c>
      <c r="BL282" s="17" t="s">
        <v>256</v>
      </c>
      <c r="BM282" s="257" t="s">
        <v>1087</v>
      </c>
    </row>
    <row r="283" s="15" customFormat="1">
      <c r="A283" s="15"/>
      <c r="B283" s="299"/>
      <c r="C283" s="300"/>
      <c r="D283" s="261" t="s">
        <v>178</v>
      </c>
      <c r="E283" s="301" t="s">
        <v>1</v>
      </c>
      <c r="F283" s="302" t="s">
        <v>720</v>
      </c>
      <c r="G283" s="300"/>
      <c r="H283" s="301" t="s">
        <v>1</v>
      </c>
      <c r="I283" s="303"/>
      <c r="J283" s="300"/>
      <c r="K283" s="300"/>
      <c r="L283" s="304"/>
      <c r="M283" s="305"/>
      <c r="N283" s="306"/>
      <c r="O283" s="306"/>
      <c r="P283" s="306"/>
      <c r="Q283" s="306"/>
      <c r="R283" s="306"/>
      <c r="S283" s="306"/>
      <c r="T283" s="30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308" t="s">
        <v>178</v>
      </c>
      <c r="AU283" s="308" t="s">
        <v>91</v>
      </c>
      <c r="AV283" s="15" t="s">
        <v>84</v>
      </c>
      <c r="AW283" s="15" t="s">
        <v>32</v>
      </c>
      <c r="AX283" s="15" t="s">
        <v>76</v>
      </c>
      <c r="AY283" s="308" t="s">
        <v>169</v>
      </c>
    </row>
    <row r="284" s="13" customFormat="1">
      <c r="A284" s="13"/>
      <c r="B284" s="259"/>
      <c r="C284" s="260"/>
      <c r="D284" s="261" t="s">
        <v>178</v>
      </c>
      <c r="E284" s="262" t="s">
        <v>1</v>
      </c>
      <c r="F284" s="263" t="s">
        <v>483</v>
      </c>
      <c r="G284" s="260"/>
      <c r="H284" s="264">
        <v>58.725000000000001</v>
      </c>
      <c r="I284" s="265"/>
      <c r="J284" s="260"/>
      <c r="K284" s="260"/>
      <c r="L284" s="266"/>
      <c r="M284" s="267"/>
      <c r="N284" s="268"/>
      <c r="O284" s="268"/>
      <c r="P284" s="268"/>
      <c r="Q284" s="268"/>
      <c r="R284" s="268"/>
      <c r="S284" s="268"/>
      <c r="T284" s="26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0" t="s">
        <v>178</v>
      </c>
      <c r="AU284" s="270" t="s">
        <v>91</v>
      </c>
      <c r="AV284" s="13" t="s">
        <v>91</v>
      </c>
      <c r="AW284" s="13" t="s">
        <v>32</v>
      </c>
      <c r="AX284" s="13" t="s">
        <v>84</v>
      </c>
      <c r="AY284" s="270" t="s">
        <v>169</v>
      </c>
    </row>
    <row r="285" s="2" customFormat="1" ht="21.75" customHeight="1">
      <c r="A285" s="38"/>
      <c r="B285" s="39"/>
      <c r="C285" s="245" t="s">
        <v>721</v>
      </c>
      <c r="D285" s="245" t="s">
        <v>172</v>
      </c>
      <c r="E285" s="246" t="s">
        <v>722</v>
      </c>
      <c r="F285" s="247" t="s">
        <v>723</v>
      </c>
      <c r="G285" s="248" t="s">
        <v>189</v>
      </c>
      <c r="H285" s="249">
        <v>52.853000000000002</v>
      </c>
      <c r="I285" s="250"/>
      <c r="J285" s="251">
        <f>ROUND(I285*H285,2)</f>
        <v>0</v>
      </c>
      <c r="K285" s="252"/>
      <c r="L285" s="44"/>
      <c r="M285" s="253" t="s">
        <v>1</v>
      </c>
      <c r="N285" s="254" t="s">
        <v>42</v>
      </c>
      <c r="O285" s="91"/>
      <c r="P285" s="255">
        <f>O285*H285</f>
        <v>0</v>
      </c>
      <c r="Q285" s="255">
        <v>0.0047000000000000002</v>
      </c>
      <c r="R285" s="255">
        <f>Q285*H285</f>
        <v>0.24840910000000002</v>
      </c>
      <c r="S285" s="255">
        <v>0</v>
      </c>
      <c r="T285" s="25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57" t="s">
        <v>256</v>
      </c>
      <c r="AT285" s="257" t="s">
        <v>172</v>
      </c>
      <c r="AU285" s="257" t="s">
        <v>91</v>
      </c>
      <c r="AY285" s="17" t="s">
        <v>169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7" t="s">
        <v>91</v>
      </c>
      <c r="BK285" s="258">
        <f>ROUND(I285*H285,2)</f>
        <v>0</v>
      </c>
      <c r="BL285" s="17" t="s">
        <v>256</v>
      </c>
      <c r="BM285" s="257" t="s">
        <v>1088</v>
      </c>
    </row>
    <row r="286" s="15" customFormat="1">
      <c r="A286" s="15"/>
      <c r="B286" s="299"/>
      <c r="C286" s="300"/>
      <c r="D286" s="261" t="s">
        <v>178</v>
      </c>
      <c r="E286" s="301" t="s">
        <v>1</v>
      </c>
      <c r="F286" s="302" t="s">
        <v>725</v>
      </c>
      <c r="G286" s="300"/>
      <c r="H286" s="301" t="s">
        <v>1</v>
      </c>
      <c r="I286" s="303"/>
      <c r="J286" s="300"/>
      <c r="K286" s="300"/>
      <c r="L286" s="304"/>
      <c r="M286" s="305"/>
      <c r="N286" s="306"/>
      <c r="O286" s="306"/>
      <c r="P286" s="306"/>
      <c r="Q286" s="306"/>
      <c r="R286" s="306"/>
      <c r="S286" s="306"/>
      <c r="T286" s="30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308" t="s">
        <v>178</v>
      </c>
      <c r="AU286" s="308" t="s">
        <v>91</v>
      </c>
      <c r="AV286" s="15" t="s">
        <v>84</v>
      </c>
      <c r="AW286" s="15" t="s">
        <v>32</v>
      </c>
      <c r="AX286" s="15" t="s">
        <v>76</v>
      </c>
      <c r="AY286" s="308" t="s">
        <v>169</v>
      </c>
    </row>
    <row r="287" s="13" customFormat="1">
      <c r="A287" s="13"/>
      <c r="B287" s="259"/>
      <c r="C287" s="260"/>
      <c r="D287" s="261" t="s">
        <v>178</v>
      </c>
      <c r="E287" s="262" t="s">
        <v>1</v>
      </c>
      <c r="F287" s="263" t="s">
        <v>726</v>
      </c>
      <c r="G287" s="260"/>
      <c r="H287" s="264">
        <v>52.853000000000002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178</v>
      </c>
      <c r="AU287" s="270" t="s">
        <v>91</v>
      </c>
      <c r="AV287" s="13" t="s">
        <v>91</v>
      </c>
      <c r="AW287" s="13" t="s">
        <v>32</v>
      </c>
      <c r="AX287" s="13" t="s">
        <v>84</v>
      </c>
      <c r="AY287" s="270" t="s">
        <v>169</v>
      </c>
    </row>
    <row r="288" s="2" customFormat="1" ht="21.75" customHeight="1">
      <c r="A288" s="38"/>
      <c r="B288" s="39"/>
      <c r="C288" s="245" t="s">
        <v>727</v>
      </c>
      <c r="D288" s="245" t="s">
        <v>172</v>
      </c>
      <c r="E288" s="246" t="s">
        <v>728</v>
      </c>
      <c r="F288" s="247" t="s">
        <v>729</v>
      </c>
      <c r="G288" s="248" t="s">
        <v>189</v>
      </c>
      <c r="H288" s="249">
        <v>1.24</v>
      </c>
      <c r="I288" s="250"/>
      <c r="J288" s="251">
        <f>ROUND(I288*H288,2)</f>
        <v>0</v>
      </c>
      <c r="K288" s="252"/>
      <c r="L288" s="44"/>
      <c r="M288" s="253" t="s">
        <v>1</v>
      </c>
      <c r="N288" s="254" t="s">
        <v>42</v>
      </c>
      <c r="O288" s="91"/>
      <c r="P288" s="255">
        <f>O288*H288</f>
        <v>0</v>
      </c>
      <c r="Q288" s="255">
        <v>0.00029</v>
      </c>
      <c r="R288" s="255">
        <f>Q288*H288</f>
        <v>0.00035960000000000001</v>
      </c>
      <c r="S288" s="255">
        <v>0</v>
      </c>
      <c r="T288" s="25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57" t="s">
        <v>256</v>
      </c>
      <c r="AT288" s="257" t="s">
        <v>172</v>
      </c>
      <c r="AU288" s="257" t="s">
        <v>91</v>
      </c>
      <c r="AY288" s="17" t="s">
        <v>169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7" t="s">
        <v>91</v>
      </c>
      <c r="BK288" s="258">
        <f>ROUND(I288*H288,2)</f>
        <v>0</v>
      </c>
      <c r="BL288" s="17" t="s">
        <v>256</v>
      </c>
      <c r="BM288" s="257" t="s">
        <v>1089</v>
      </c>
    </row>
    <row r="289" s="13" customFormat="1">
      <c r="A289" s="13"/>
      <c r="B289" s="259"/>
      <c r="C289" s="260"/>
      <c r="D289" s="261" t="s">
        <v>178</v>
      </c>
      <c r="E289" s="262" t="s">
        <v>1</v>
      </c>
      <c r="F289" s="263" t="s">
        <v>666</v>
      </c>
      <c r="G289" s="260"/>
      <c r="H289" s="264">
        <v>0.59999999999999998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178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169</v>
      </c>
    </row>
    <row r="290" s="13" customFormat="1">
      <c r="A290" s="13"/>
      <c r="B290" s="259"/>
      <c r="C290" s="260"/>
      <c r="D290" s="261" t="s">
        <v>178</v>
      </c>
      <c r="E290" s="262" t="s">
        <v>1</v>
      </c>
      <c r="F290" s="263" t="s">
        <v>731</v>
      </c>
      <c r="G290" s="260"/>
      <c r="H290" s="264">
        <v>0.64000000000000001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178</v>
      </c>
      <c r="AU290" s="270" t="s">
        <v>91</v>
      </c>
      <c r="AV290" s="13" t="s">
        <v>91</v>
      </c>
      <c r="AW290" s="13" t="s">
        <v>32</v>
      </c>
      <c r="AX290" s="13" t="s">
        <v>76</v>
      </c>
      <c r="AY290" s="270" t="s">
        <v>169</v>
      </c>
    </row>
    <row r="291" s="14" customFormat="1">
      <c r="A291" s="14"/>
      <c r="B291" s="271"/>
      <c r="C291" s="272"/>
      <c r="D291" s="261" t="s">
        <v>178</v>
      </c>
      <c r="E291" s="273" t="s">
        <v>1</v>
      </c>
      <c r="F291" s="274" t="s">
        <v>186</v>
      </c>
      <c r="G291" s="272"/>
      <c r="H291" s="275">
        <v>1.24</v>
      </c>
      <c r="I291" s="276"/>
      <c r="J291" s="272"/>
      <c r="K291" s="272"/>
      <c r="L291" s="277"/>
      <c r="M291" s="278"/>
      <c r="N291" s="279"/>
      <c r="O291" s="279"/>
      <c r="P291" s="279"/>
      <c r="Q291" s="279"/>
      <c r="R291" s="279"/>
      <c r="S291" s="279"/>
      <c r="T291" s="28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1" t="s">
        <v>178</v>
      </c>
      <c r="AU291" s="281" t="s">
        <v>91</v>
      </c>
      <c r="AV291" s="14" t="s">
        <v>176</v>
      </c>
      <c r="AW291" s="14" t="s">
        <v>32</v>
      </c>
      <c r="AX291" s="14" t="s">
        <v>84</v>
      </c>
      <c r="AY291" s="281" t="s">
        <v>169</v>
      </c>
    </row>
    <row r="292" s="2" customFormat="1" ht="21.75" customHeight="1">
      <c r="A292" s="38"/>
      <c r="B292" s="39"/>
      <c r="C292" s="245" t="s">
        <v>732</v>
      </c>
      <c r="D292" s="245" t="s">
        <v>172</v>
      </c>
      <c r="E292" s="246" t="s">
        <v>733</v>
      </c>
      <c r="F292" s="247" t="s">
        <v>734</v>
      </c>
      <c r="G292" s="248" t="s">
        <v>189</v>
      </c>
      <c r="H292" s="249">
        <v>1.24</v>
      </c>
      <c r="I292" s="250"/>
      <c r="J292" s="251">
        <f>ROUND(I292*H292,2)</f>
        <v>0</v>
      </c>
      <c r="K292" s="252"/>
      <c r="L292" s="44"/>
      <c r="M292" s="253" t="s">
        <v>1</v>
      </c>
      <c r="N292" s="254" t="s">
        <v>42</v>
      </c>
      <c r="O292" s="91"/>
      <c r="P292" s="255">
        <f>O292*H292</f>
        <v>0</v>
      </c>
      <c r="Q292" s="255">
        <v>0.00066</v>
      </c>
      <c r="R292" s="255">
        <f>Q292*H292</f>
        <v>0.00081839999999999994</v>
      </c>
      <c r="S292" s="255">
        <v>0</v>
      </c>
      <c r="T292" s="25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57" t="s">
        <v>256</v>
      </c>
      <c r="AT292" s="257" t="s">
        <v>172</v>
      </c>
      <c r="AU292" s="257" t="s">
        <v>91</v>
      </c>
      <c r="AY292" s="17" t="s">
        <v>169</v>
      </c>
      <c r="BE292" s="258">
        <f>IF(N292="základní",J292,0)</f>
        <v>0</v>
      </c>
      <c r="BF292" s="258">
        <f>IF(N292="snížená",J292,0)</f>
        <v>0</v>
      </c>
      <c r="BG292" s="258">
        <f>IF(N292="zákl. přenesená",J292,0)</f>
        <v>0</v>
      </c>
      <c r="BH292" s="258">
        <f>IF(N292="sníž. přenesená",J292,0)</f>
        <v>0</v>
      </c>
      <c r="BI292" s="258">
        <f>IF(N292="nulová",J292,0)</f>
        <v>0</v>
      </c>
      <c r="BJ292" s="17" t="s">
        <v>91</v>
      </c>
      <c r="BK292" s="258">
        <f>ROUND(I292*H292,2)</f>
        <v>0</v>
      </c>
      <c r="BL292" s="17" t="s">
        <v>256</v>
      </c>
      <c r="BM292" s="257" t="s">
        <v>1090</v>
      </c>
    </row>
    <row r="293" s="13" customFormat="1">
      <c r="A293" s="13"/>
      <c r="B293" s="259"/>
      <c r="C293" s="260"/>
      <c r="D293" s="261" t="s">
        <v>178</v>
      </c>
      <c r="E293" s="262" t="s">
        <v>1</v>
      </c>
      <c r="F293" s="263" t="s">
        <v>666</v>
      </c>
      <c r="G293" s="260"/>
      <c r="H293" s="264">
        <v>0.59999999999999998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178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169</v>
      </c>
    </row>
    <row r="294" s="13" customFormat="1">
      <c r="A294" s="13"/>
      <c r="B294" s="259"/>
      <c r="C294" s="260"/>
      <c r="D294" s="261" t="s">
        <v>178</v>
      </c>
      <c r="E294" s="262" t="s">
        <v>1</v>
      </c>
      <c r="F294" s="263" t="s">
        <v>731</v>
      </c>
      <c r="G294" s="260"/>
      <c r="H294" s="264">
        <v>0.64000000000000001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178</v>
      </c>
      <c r="AU294" s="270" t="s">
        <v>91</v>
      </c>
      <c r="AV294" s="13" t="s">
        <v>91</v>
      </c>
      <c r="AW294" s="13" t="s">
        <v>32</v>
      </c>
      <c r="AX294" s="13" t="s">
        <v>76</v>
      </c>
      <c r="AY294" s="270" t="s">
        <v>169</v>
      </c>
    </row>
    <row r="295" s="14" customFormat="1">
      <c r="A295" s="14"/>
      <c r="B295" s="271"/>
      <c r="C295" s="272"/>
      <c r="D295" s="261" t="s">
        <v>178</v>
      </c>
      <c r="E295" s="273" t="s">
        <v>1</v>
      </c>
      <c r="F295" s="274" t="s">
        <v>186</v>
      </c>
      <c r="G295" s="272"/>
      <c r="H295" s="275">
        <v>1.24</v>
      </c>
      <c r="I295" s="276"/>
      <c r="J295" s="272"/>
      <c r="K295" s="272"/>
      <c r="L295" s="277"/>
      <c r="M295" s="278"/>
      <c r="N295" s="279"/>
      <c r="O295" s="279"/>
      <c r="P295" s="279"/>
      <c r="Q295" s="279"/>
      <c r="R295" s="279"/>
      <c r="S295" s="279"/>
      <c r="T295" s="28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1" t="s">
        <v>178</v>
      </c>
      <c r="AU295" s="281" t="s">
        <v>91</v>
      </c>
      <c r="AV295" s="14" t="s">
        <v>176</v>
      </c>
      <c r="AW295" s="14" t="s">
        <v>32</v>
      </c>
      <c r="AX295" s="14" t="s">
        <v>84</v>
      </c>
      <c r="AY295" s="281" t="s">
        <v>169</v>
      </c>
    </row>
    <row r="296" s="12" customFormat="1" ht="22.8" customHeight="1">
      <c r="A296" s="12"/>
      <c r="B296" s="229"/>
      <c r="C296" s="230"/>
      <c r="D296" s="231" t="s">
        <v>75</v>
      </c>
      <c r="E296" s="243" t="s">
        <v>454</v>
      </c>
      <c r="F296" s="243" t="s">
        <v>455</v>
      </c>
      <c r="G296" s="230"/>
      <c r="H296" s="230"/>
      <c r="I296" s="233"/>
      <c r="J296" s="244">
        <f>BK296</f>
        <v>0</v>
      </c>
      <c r="K296" s="230"/>
      <c r="L296" s="235"/>
      <c r="M296" s="236"/>
      <c r="N296" s="237"/>
      <c r="O296" s="237"/>
      <c r="P296" s="238">
        <f>SUM(P297:P311)</f>
        <v>0</v>
      </c>
      <c r="Q296" s="237"/>
      <c r="R296" s="238">
        <f>SUM(R297:R311)</f>
        <v>0.58088245000000005</v>
      </c>
      <c r="S296" s="237"/>
      <c r="T296" s="239">
        <f>SUM(T297:T311)</f>
        <v>0.0088087499999999989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40" t="s">
        <v>91</v>
      </c>
      <c r="AT296" s="241" t="s">
        <v>75</v>
      </c>
      <c r="AU296" s="241" t="s">
        <v>84</v>
      </c>
      <c r="AY296" s="240" t="s">
        <v>169</v>
      </c>
      <c r="BK296" s="242">
        <f>SUM(BK297:BK311)</f>
        <v>0</v>
      </c>
    </row>
    <row r="297" s="2" customFormat="1" ht="21.75" customHeight="1">
      <c r="A297" s="38"/>
      <c r="B297" s="39"/>
      <c r="C297" s="245" t="s">
        <v>736</v>
      </c>
      <c r="D297" s="245" t="s">
        <v>172</v>
      </c>
      <c r="E297" s="246" t="s">
        <v>737</v>
      </c>
      <c r="F297" s="247" t="s">
        <v>738</v>
      </c>
      <c r="G297" s="248" t="s">
        <v>189</v>
      </c>
      <c r="H297" s="249">
        <v>58.725000000000001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42</v>
      </c>
      <c r="O297" s="91"/>
      <c r="P297" s="255">
        <f>O297*H297</f>
        <v>0</v>
      </c>
      <c r="Q297" s="255">
        <v>0</v>
      </c>
      <c r="R297" s="255">
        <f>Q297*H297</f>
        <v>0</v>
      </c>
      <c r="S297" s="255">
        <v>0.00014999999999999999</v>
      </c>
      <c r="T297" s="256">
        <f>S297*H297</f>
        <v>0.0088087499999999989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256</v>
      </c>
      <c r="AT297" s="257" t="s">
        <v>172</v>
      </c>
      <c r="AU297" s="257" t="s">
        <v>91</v>
      </c>
      <c r="AY297" s="17" t="s">
        <v>169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91</v>
      </c>
      <c r="BK297" s="258">
        <f>ROUND(I297*H297,2)</f>
        <v>0</v>
      </c>
      <c r="BL297" s="17" t="s">
        <v>256</v>
      </c>
      <c r="BM297" s="257" t="s">
        <v>1091</v>
      </c>
    </row>
    <row r="298" s="13" customFormat="1">
      <c r="A298" s="13"/>
      <c r="B298" s="259"/>
      <c r="C298" s="260"/>
      <c r="D298" s="261" t="s">
        <v>178</v>
      </c>
      <c r="E298" s="262" t="s">
        <v>483</v>
      </c>
      <c r="F298" s="263" t="s">
        <v>1092</v>
      </c>
      <c r="G298" s="260"/>
      <c r="H298" s="264">
        <v>58.725000000000001</v>
      </c>
      <c r="I298" s="265"/>
      <c r="J298" s="260"/>
      <c r="K298" s="260"/>
      <c r="L298" s="266"/>
      <c r="M298" s="267"/>
      <c r="N298" s="268"/>
      <c r="O298" s="268"/>
      <c r="P298" s="268"/>
      <c r="Q298" s="268"/>
      <c r="R298" s="268"/>
      <c r="S298" s="268"/>
      <c r="T298" s="26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0" t="s">
        <v>178</v>
      </c>
      <c r="AU298" s="270" t="s">
        <v>91</v>
      </c>
      <c r="AV298" s="13" t="s">
        <v>91</v>
      </c>
      <c r="AW298" s="13" t="s">
        <v>32</v>
      </c>
      <c r="AX298" s="13" t="s">
        <v>84</v>
      </c>
      <c r="AY298" s="270" t="s">
        <v>169</v>
      </c>
    </row>
    <row r="299" s="2" customFormat="1" ht="21.75" customHeight="1">
      <c r="A299" s="38"/>
      <c r="B299" s="39"/>
      <c r="C299" s="245" t="s">
        <v>741</v>
      </c>
      <c r="D299" s="245" t="s">
        <v>172</v>
      </c>
      <c r="E299" s="246" t="s">
        <v>457</v>
      </c>
      <c r="F299" s="247" t="s">
        <v>458</v>
      </c>
      <c r="G299" s="248" t="s">
        <v>189</v>
      </c>
      <c r="H299" s="249">
        <v>122.596</v>
      </c>
      <c r="I299" s="250"/>
      <c r="J299" s="251">
        <f>ROUND(I299*H299,2)</f>
        <v>0</v>
      </c>
      <c r="K299" s="252"/>
      <c r="L299" s="44"/>
      <c r="M299" s="253" t="s">
        <v>1</v>
      </c>
      <c r="N299" s="254" t="s">
        <v>42</v>
      </c>
      <c r="O299" s="91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256</v>
      </c>
      <c r="AT299" s="257" t="s">
        <v>172</v>
      </c>
      <c r="AU299" s="257" t="s">
        <v>91</v>
      </c>
      <c r="AY299" s="17" t="s">
        <v>169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7" t="s">
        <v>91</v>
      </c>
      <c r="BK299" s="258">
        <f>ROUND(I299*H299,2)</f>
        <v>0</v>
      </c>
      <c r="BL299" s="17" t="s">
        <v>256</v>
      </c>
      <c r="BM299" s="257" t="s">
        <v>1093</v>
      </c>
    </row>
    <row r="300" s="13" customFormat="1">
      <c r="A300" s="13"/>
      <c r="B300" s="259"/>
      <c r="C300" s="260"/>
      <c r="D300" s="261" t="s">
        <v>178</v>
      </c>
      <c r="E300" s="262" t="s">
        <v>1</v>
      </c>
      <c r="F300" s="263" t="s">
        <v>1094</v>
      </c>
      <c r="G300" s="260"/>
      <c r="H300" s="264">
        <v>122.596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178</v>
      </c>
      <c r="AU300" s="270" t="s">
        <v>91</v>
      </c>
      <c r="AV300" s="13" t="s">
        <v>91</v>
      </c>
      <c r="AW300" s="13" t="s">
        <v>32</v>
      </c>
      <c r="AX300" s="13" t="s">
        <v>84</v>
      </c>
      <c r="AY300" s="270" t="s">
        <v>169</v>
      </c>
    </row>
    <row r="301" s="2" customFormat="1" ht="16.5" customHeight="1">
      <c r="A301" s="38"/>
      <c r="B301" s="39"/>
      <c r="C301" s="282" t="s">
        <v>744</v>
      </c>
      <c r="D301" s="282" t="s">
        <v>223</v>
      </c>
      <c r="E301" s="283" t="s">
        <v>462</v>
      </c>
      <c r="F301" s="284" t="s">
        <v>463</v>
      </c>
      <c r="G301" s="285" t="s">
        <v>189</v>
      </c>
      <c r="H301" s="286">
        <v>128.726</v>
      </c>
      <c r="I301" s="287"/>
      <c r="J301" s="288">
        <f>ROUND(I301*H301,2)</f>
        <v>0</v>
      </c>
      <c r="K301" s="289"/>
      <c r="L301" s="290"/>
      <c r="M301" s="291" t="s">
        <v>1</v>
      </c>
      <c r="N301" s="292" t="s">
        <v>42</v>
      </c>
      <c r="O301" s="91"/>
      <c r="P301" s="255">
        <f>O301*H301</f>
        <v>0</v>
      </c>
      <c r="Q301" s="255">
        <v>0</v>
      </c>
      <c r="R301" s="255">
        <f>Q301*H301</f>
        <v>0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335</v>
      </c>
      <c r="AT301" s="257" t="s">
        <v>223</v>
      </c>
      <c r="AU301" s="257" t="s">
        <v>91</v>
      </c>
      <c r="AY301" s="17" t="s">
        <v>169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91</v>
      </c>
      <c r="BK301" s="258">
        <f>ROUND(I301*H301,2)</f>
        <v>0</v>
      </c>
      <c r="BL301" s="17" t="s">
        <v>256</v>
      </c>
      <c r="BM301" s="257" t="s">
        <v>1095</v>
      </c>
    </row>
    <row r="302" s="13" customFormat="1">
      <c r="A302" s="13"/>
      <c r="B302" s="259"/>
      <c r="C302" s="260"/>
      <c r="D302" s="261" t="s">
        <v>178</v>
      </c>
      <c r="E302" s="260"/>
      <c r="F302" s="263" t="s">
        <v>1096</v>
      </c>
      <c r="G302" s="260"/>
      <c r="H302" s="264">
        <v>128.726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178</v>
      </c>
      <c r="AU302" s="270" t="s">
        <v>91</v>
      </c>
      <c r="AV302" s="13" t="s">
        <v>91</v>
      </c>
      <c r="AW302" s="13" t="s">
        <v>4</v>
      </c>
      <c r="AX302" s="13" t="s">
        <v>84</v>
      </c>
      <c r="AY302" s="270" t="s">
        <v>169</v>
      </c>
    </row>
    <row r="303" s="2" customFormat="1" ht="21.75" customHeight="1">
      <c r="A303" s="38"/>
      <c r="B303" s="39"/>
      <c r="C303" s="245" t="s">
        <v>747</v>
      </c>
      <c r="D303" s="245" t="s">
        <v>172</v>
      </c>
      <c r="E303" s="246" t="s">
        <v>748</v>
      </c>
      <c r="F303" s="247" t="s">
        <v>749</v>
      </c>
      <c r="G303" s="248" t="s">
        <v>189</v>
      </c>
      <c r="H303" s="249">
        <v>135.63</v>
      </c>
      <c r="I303" s="250"/>
      <c r="J303" s="251">
        <f>ROUND(I303*H303,2)</f>
        <v>0</v>
      </c>
      <c r="K303" s="252"/>
      <c r="L303" s="44"/>
      <c r="M303" s="253" t="s">
        <v>1</v>
      </c>
      <c r="N303" s="254" t="s">
        <v>42</v>
      </c>
      <c r="O303" s="91"/>
      <c r="P303" s="255">
        <f>O303*H303</f>
        <v>0</v>
      </c>
      <c r="Q303" s="255">
        <v>0.00020000000000000001</v>
      </c>
      <c r="R303" s="255">
        <f>Q303*H303</f>
        <v>0.027126000000000001</v>
      </c>
      <c r="S303" s="255">
        <v>0</v>
      </c>
      <c r="T303" s="25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57" t="s">
        <v>256</v>
      </c>
      <c r="AT303" s="257" t="s">
        <v>172</v>
      </c>
      <c r="AU303" s="257" t="s">
        <v>91</v>
      </c>
      <c r="AY303" s="17" t="s">
        <v>169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7" t="s">
        <v>91</v>
      </c>
      <c r="BK303" s="258">
        <f>ROUND(I303*H303,2)</f>
        <v>0</v>
      </c>
      <c r="BL303" s="17" t="s">
        <v>256</v>
      </c>
      <c r="BM303" s="257" t="s">
        <v>1097</v>
      </c>
    </row>
    <row r="304" s="15" customFormat="1">
      <c r="A304" s="15"/>
      <c r="B304" s="299"/>
      <c r="C304" s="300"/>
      <c r="D304" s="261" t="s">
        <v>178</v>
      </c>
      <c r="E304" s="301" t="s">
        <v>1</v>
      </c>
      <c r="F304" s="302" t="s">
        <v>751</v>
      </c>
      <c r="G304" s="300"/>
      <c r="H304" s="301" t="s">
        <v>1</v>
      </c>
      <c r="I304" s="303"/>
      <c r="J304" s="300"/>
      <c r="K304" s="300"/>
      <c r="L304" s="304"/>
      <c r="M304" s="305"/>
      <c r="N304" s="306"/>
      <c r="O304" s="306"/>
      <c r="P304" s="306"/>
      <c r="Q304" s="306"/>
      <c r="R304" s="306"/>
      <c r="S304" s="306"/>
      <c r="T304" s="30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308" t="s">
        <v>178</v>
      </c>
      <c r="AU304" s="308" t="s">
        <v>91</v>
      </c>
      <c r="AV304" s="15" t="s">
        <v>84</v>
      </c>
      <c r="AW304" s="15" t="s">
        <v>32</v>
      </c>
      <c r="AX304" s="15" t="s">
        <v>76</v>
      </c>
      <c r="AY304" s="308" t="s">
        <v>169</v>
      </c>
    </row>
    <row r="305" s="13" customFormat="1">
      <c r="A305" s="13"/>
      <c r="B305" s="259"/>
      <c r="C305" s="260"/>
      <c r="D305" s="261" t="s">
        <v>178</v>
      </c>
      <c r="E305" s="262" t="s">
        <v>513</v>
      </c>
      <c r="F305" s="263" t="s">
        <v>752</v>
      </c>
      <c r="G305" s="260"/>
      <c r="H305" s="264">
        <v>135.63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178</v>
      </c>
      <c r="AU305" s="270" t="s">
        <v>91</v>
      </c>
      <c r="AV305" s="13" t="s">
        <v>91</v>
      </c>
      <c r="AW305" s="13" t="s">
        <v>32</v>
      </c>
      <c r="AX305" s="13" t="s">
        <v>84</v>
      </c>
      <c r="AY305" s="270" t="s">
        <v>169</v>
      </c>
    </row>
    <row r="306" s="2" customFormat="1" ht="21.75" customHeight="1">
      <c r="A306" s="38"/>
      <c r="B306" s="39"/>
      <c r="C306" s="245" t="s">
        <v>753</v>
      </c>
      <c r="D306" s="245" t="s">
        <v>172</v>
      </c>
      <c r="E306" s="246" t="s">
        <v>754</v>
      </c>
      <c r="F306" s="247" t="s">
        <v>755</v>
      </c>
      <c r="G306" s="248" t="s">
        <v>189</v>
      </c>
      <c r="H306" s="249">
        <v>137.63</v>
      </c>
      <c r="I306" s="250"/>
      <c r="J306" s="251">
        <f>ROUND(I306*H306,2)</f>
        <v>0</v>
      </c>
      <c r="K306" s="252"/>
      <c r="L306" s="44"/>
      <c r="M306" s="253" t="s">
        <v>1</v>
      </c>
      <c r="N306" s="254" t="s">
        <v>42</v>
      </c>
      <c r="O306" s="91"/>
      <c r="P306" s="255">
        <f>O306*H306</f>
        <v>0</v>
      </c>
      <c r="Q306" s="255">
        <v>0.00029</v>
      </c>
      <c r="R306" s="255">
        <f>Q306*H306</f>
        <v>0.039912700000000002</v>
      </c>
      <c r="S306" s="255">
        <v>0</v>
      </c>
      <c r="T306" s="25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7" t="s">
        <v>256</v>
      </c>
      <c r="AT306" s="257" t="s">
        <v>172</v>
      </c>
      <c r="AU306" s="257" t="s">
        <v>91</v>
      </c>
      <c r="AY306" s="17" t="s">
        <v>169</v>
      </c>
      <c r="BE306" s="258">
        <f>IF(N306="základní",J306,0)</f>
        <v>0</v>
      </c>
      <c r="BF306" s="258">
        <f>IF(N306="snížená",J306,0)</f>
        <v>0</v>
      </c>
      <c r="BG306" s="258">
        <f>IF(N306="zákl. přenesená",J306,0)</f>
        <v>0</v>
      </c>
      <c r="BH306" s="258">
        <f>IF(N306="sníž. přenesená",J306,0)</f>
        <v>0</v>
      </c>
      <c r="BI306" s="258">
        <f>IF(N306="nulová",J306,0)</f>
        <v>0</v>
      </c>
      <c r="BJ306" s="17" t="s">
        <v>91</v>
      </c>
      <c r="BK306" s="258">
        <f>ROUND(I306*H306,2)</f>
        <v>0</v>
      </c>
      <c r="BL306" s="17" t="s">
        <v>256</v>
      </c>
      <c r="BM306" s="257" t="s">
        <v>1098</v>
      </c>
    </row>
    <row r="307" s="13" customFormat="1">
      <c r="A307" s="13"/>
      <c r="B307" s="259"/>
      <c r="C307" s="260"/>
      <c r="D307" s="261" t="s">
        <v>178</v>
      </c>
      <c r="E307" s="262" t="s">
        <v>1</v>
      </c>
      <c r="F307" s="263" t="s">
        <v>757</v>
      </c>
      <c r="G307" s="260"/>
      <c r="H307" s="264">
        <v>137.63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178</v>
      </c>
      <c r="AU307" s="270" t="s">
        <v>91</v>
      </c>
      <c r="AV307" s="13" t="s">
        <v>91</v>
      </c>
      <c r="AW307" s="13" t="s">
        <v>32</v>
      </c>
      <c r="AX307" s="13" t="s">
        <v>84</v>
      </c>
      <c r="AY307" s="270" t="s">
        <v>169</v>
      </c>
    </row>
    <row r="308" s="2" customFormat="1" ht="21.75" customHeight="1">
      <c r="A308" s="38"/>
      <c r="B308" s="39"/>
      <c r="C308" s="245" t="s">
        <v>758</v>
      </c>
      <c r="D308" s="245" t="s">
        <v>172</v>
      </c>
      <c r="E308" s="246" t="s">
        <v>759</v>
      </c>
      <c r="F308" s="247" t="s">
        <v>760</v>
      </c>
      <c r="G308" s="248" t="s">
        <v>175</v>
      </c>
      <c r="H308" s="249">
        <v>39.185000000000002</v>
      </c>
      <c r="I308" s="250"/>
      <c r="J308" s="251">
        <f>ROUND(I308*H308,2)</f>
        <v>0</v>
      </c>
      <c r="K308" s="252"/>
      <c r="L308" s="44"/>
      <c r="M308" s="253" t="s">
        <v>1</v>
      </c>
      <c r="N308" s="254" t="s">
        <v>42</v>
      </c>
      <c r="O308" s="91"/>
      <c r="P308" s="255">
        <f>O308*H308</f>
        <v>0</v>
      </c>
      <c r="Q308" s="255">
        <v>0</v>
      </c>
      <c r="R308" s="255">
        <f>Q308*H308</f>
        <v>0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256</v>
      </c>
      <c r="AT308" s="257" t="s">
        <v>172</v>
      </c>
      <c r="AU308" s="257" t="s">
        <v>91</v>
      </c>
      <c r="AY308" s="17" t="s">
        <v>169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7" t="s">
        <v>91</v>
      </c>
      <c r="BK308" s="258">
        <f>ROUND(I308*H308,2)</f>
        <v>0</v>
      </c>
      <c r="BL308" s="17" t="s">
        <v>256</v>
      </c>
      <c r="BM308" s="257" t="s">
        <v>1099</v>
      </c>
    </row>
    <row r="309" s="13" customFormat="1">
      <c r="A309" s="13"/>
      <c r="B309" s="259"/>
      <c r="C309" s="260"/>
      <c r="D309" s="261" t="s">
        <v>178</v>
      </c>
      <c r="E309" s="262" t="s">
        <v>1</v>
      </c>
      <c r="F309" s="263" t="s">
        <v>1100</v>
      </c>
      <c r="G309" s="260"/>
      <c r="H309" s="264">
        <v>39.185000000000002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178</v>
      </c>
      <c r="AU309" s="270" t="s">
        <v>91</v>
      </c>
      <c r="AV309" s="13" t="s">
        <v>91</v>
      </c>
      <c r="AW309" s="13" t="s">
        <v>32</v>
      </c>
      <c r="AX309" s="13" t="s">
        <v>84</v>
      </c>
      <c r="AY309" s="270" t="s">
        <v>169</v>
      </c>
    </row>
    <row r="310" s="2" customFormat="1" ht="16.5" customHeight="1">
      <c r="A310" s="38"/>
      <c r="B310" s="39"/>
      <c r="C310" s="245" t="s">
        <v>763</v>
      </c>
      <c r="D310" s="245" t="s">
        <v>172</v>
      </c>
      <c r="E310" s="246" t="s">
        <v>764</v>
      </c>
      <c r="F310" s="247" t="s">
        <v>765</v>
      </c>
      <c r="G310" s="248" t="s">
        <v>189</v>
      </c>
      <c r="H310" s="249">
        <v>58.725000000000001</v>
      </c>
      <c r="I310" s="250"/>
      <c r="J310" s="251">
        <f>ROUND(I310*H310,2)</f>
        <v>0</v>
      </c>
      <c r="K310" s="252"/>
      <c r="L310" s="44"/>
      <c r="M310" s="253" t="s">
        <v>1</v>
      </c>
      <c r="N310" s="254" t="s">
        <v>42</v>
      </c>
      <c r="O310" s="91"/>
      <c r="P310" s="255">
        <f>O310*H310</f>
        <v>0</v>
      </c>
      <c r="Q310" s="255">
        <v>0.0087500000000000008</v>
      </c>
      <c r="R310" s="255">
        <f>Q310*H310</f>
        <v>0.51384375000000004</v>
      </c>
      <c r="S310" s="255">
        <v>0</v>
      </c>
      <c r="T310" s="25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57" t="s">
        <v>256</v>
      </c>
      <c r="AT310" s="257" t="s">
        <v>172</v>
      </c>
      <c r="AU310" s="257" t="s">
        <v>91</v>
      </c>
      <c r="AY310" s="17" t="s">
        <v>169</v>
      </c>
      <c r="BE310" s="258">
        <f>IF(N310="základní",J310,0)</f>
        <v>0</v>
      </c>
      <c r="BF310" s="258">
        <f>IF(N310="snížená",J310,0)</f>
        <v>0</v>
      </c>
      <c r="BG310" s="258">
        <f>IF(N310="zákl. přenesená",J310,0)</f>
        <v>0</v>
      </c>
      <c r="BH310" s="258">
        <f>IF(N310="sníž. přenesená",J310,0)</f>
        <v>0</v>
      </c>
      <c r="BI310" s="258">
        <f>IF(N310="nulová",J310,0)</f>
        <v>0</v>
      </c>
      <c r="BJ310" s="17" t="s">
        <v>91</v>
      </c>
      <c r="BK310" s="258">
        <f>ROUND(I310*H310,2)</f>
        <v>0</v>
      </c>
      <c r="BL310" s="17" t="s">
        <v>256</v>
      </c>
      <c r="BM310" s="257" t="s">
        <v>1101</v>
      </c>
    </row>
    <row r="311" s="13" customFormat="1">
      <c r="A311" s="13"/>
      <c r="B311" s="259"/>
      <c r="C311" s="260"/>
      <c r="D311" s="261" t="s">
        <v>178</v>
      </c>
      <c r="E311" s="262" t="s">
        <v>1</v>
      </c>
      <c r="F311" s="263" t="s">
        <v>483</v>
      </c>
      <c r="G311" s="260"/>
      <c r="H311" s="264">
        <v>58.725000000000001</v>
      </c>
      <c r="I311" s="265"/>
      <c r="J311" s="260"/>
      <c r="K311" s="260"/>
      <c r="L311" s="266"/>
      <c r="M311" s="309"/>
      <c r="N311" s="310"/>
      <c r="O311" s="310"/>
      <c r="P311" s="310"/>
      <c r="Q311" s="310"/>
      <c r="R311" s="310"/>
      <c r="S311" s="310"/>
      <c r="T311" s="31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0" t="s">
        <v>178</v>
      </c>
      <c r="AU311" s="270" t="s">
        <v>91</v>
      </c>
      <c r="AV311" s="13" t="s">
        <v>91</v>
      </c>
      <c r="AW311" s="13" t="s">
        <v>32</v>
      </c>
      <c r="AX311" s="13" t="s">
        <v>84</v>
      </c>
      <c r="AY311" s="270" t="s">
        <v>169</v>
      </c>
    </row>
    <row r="312" s="2" customFormat="1" ht="6.96" customHeight="1">
      <c r="A312" s="38"/>
      <c r="B312" s="66"/>
      <c r="C312" s="67"/>
      <c r="D312" s="67"/>
      <c r="E312" s="67"/>
      <c r="F312" s="67"/>
      <c r="G312" s="67"/>
      <c r="H312" s="67"/>
      <c r="I312" s="193"/>
      <c r="J312" s="67"/>
      <c r="K312" s="67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l4mqOFyw014z13W6LpxaHaUG3r4yntKjHG9XCmZCbNkFDUGECXPBg39HaioH6noUcOcqZyzr6hQp7gYN3THb2g==" hashValue="Bsqi39aZgRI3bE+mTJvuI3dFoz4D5HnUqnYyuBspyuRi+Pk7WKswsPeJONwe57wevkO5Qz88+Ulz1yDyFreDmA==" algorithmName="SHA-512" password="CC35"/>
  <autoFilter ref="C134:K3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1102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4. 5. 2021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156</v>
      </c>
      <c r="F9" s="318" t="s">
        <v>1103</v>
      </c>
      <c r="G9" s="216"/>
      <c r="H9" s="315"/>
    </row>
    <row r="10" s="2" customFormat="1" ht="26.4" customHeight="1">
      <c r="A10" s="38"/>
      <c r="B10" s="44"/>
      <c r="C10" s="319" t="s">
        <v>1104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116</v>
      </c>
      <c r="D11" s="321" t="s">
        <v>116</v>
      </c>
      <c r="E11" s="322" t="s">
        <v>1</v>
      </c>
      <c r="F11" s="323">
        <v>121.45</v>
      </c>
      <c r="G11" s="38"/>
      <c r="H11" s="44"/>
    </row>
    <row r="12" s="2" customFormat="1">
      <c r="A12" s="38"/>
      <c r="B12" s="44"/>
      <c r="C12" s="324" t="s">
        <v>116</v>
      </c>
      <c r="D12" s="324" t="s">
        <v>297</v>
      </c>
      <c r="E12" s="17" t="s">
        <v>1</v>
      </c>
      <c r="F12" s="325">
        <v>121.45</v>
      </c>
      <c r="G12" s="38"/>
      <c r="H12" s="44"/>
    </row>
    <row r="13" s="2" customFormat="1" ht="16.8" customHeight="1">
      <c r="A13" s="38"/>
      <c r="B13" s="44"/>
      <c r="C13" s="326" t="s">
        <v>1105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294</v>
      </c>
      <c r="D14" s="324" t="s">
        <v>295</v>
      </c>
      <c r="E14" s="17" t="s">
        <v>189</v>
      </c>
      <c r="F14" s="325">
        <v>227.47999999999999</v>
      </c>
      <c r="G14" s="38"/>
      <c r="H14" s="44"/>
    </row>
    <row r="15" s="2" customFormat="1" ht="16.8" customHeight="1">
      <c r="A15" s="38"/>
      <c r="B15" s="44"/>
      <c r="C15" s="320" t="s">
        <v>132</v>
      </c>
      <c r="D15" s="321" t="s">
        <v>132</v>
      </c>
      <c r="E15" s="322" t="s">
        <v>1</v>
      </c>
      <c r="F15" s="323">
        <v>30.399999999999999</v>
      </c>
      <c r="G15" s="38"/>
      <c r="H15" s="44"/>
    </row>
    <row r="16" s="2" customFormat="1" ht="16.8" customHeight="1">
      <c r="A16" s="38"/>
      <c r="B16" s="44"/>
      <c r="C16" s="324" t="s">
        <v>132</v>
      </c>
      <c r="D16" s="324" t="s">
        <v>179</v>
      </c>
      <c r="E16" s="17" t="s">
        <v>1</v>
      </c>
      <c r="F16" s="325">
        <v>30.399999999999999</v>
      </c>
      <c r="G16" s="38"/>
      <c r="H16" s="44"/>
    </row>
    <row r="17" s="2" customFormat="1" ht="16.8" customHeight="1">
      <c r="A17" s="38"/>
      <c r="B17" s="44"/>
      <c r="C17" s="326" t="s">
        <v>1105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173</v>
      </c>
      <c r="D18" s="324" t="s">
        <v>174</v>
      </c>
      <c r="E18" s="17" t="s">
        <v>175</v>
      </c>
      <c r="F18" s="325">
        <v>22.399999999999999</v>
      </c>
      <c r="G18" s="38"/>
      <c r="H18" s="44"/>
    </row>
    <row r="19" s="2" customFormat="1" ht="16.8" customHeight="1">
      <c r="A19" s="38"/>
      <c r="B19" s="44"/>
      <c r="C19" s="324" t="s">
        <v>187</v>
      </c>
      <c r="D19" s="324" t="s">
        <v>188</v>
      </c>
      <c r="E19" s="17" t="s">
        <v>189</v>
      </c>
      <c r="F19" s="325">
        <v>56.960000000000001</v>
      </c>
      <c r="G19" s="38"/>
      <c r="H19" s="44"/>
    </row>
    <row r="20" s="2" customFormat="1" ht="16.8" customHeight="1">
      <c r="A20" s="38"/>
      <c r="B20" s="44"/>
      <c r="C20" s="324" t="s">
        <v>213</v>
      </c>
      <c r="D20" s="324" t="s">
        <v>214</v>
      </c>
      <c r="E20" s="17" t="s">
        <v>189</v>
      </c>
      <c r="F20" s="325">
        <v>107.84</v>
      </c>
      <c r="G20" s="38"/>
      <c r="H20" s="44"/>
    </row>
    <row r="21" s="2" customFormat="1" ht="16.8" customHeight="1">
      <c r="A21" s="38"/>
      <c r="B21" s="44"/>
      <c r="C21" s="324" t="s">
        <v>244</v>
      </c>
      <c r="D21" s="324" t="s">
        <v>245</v>
      </c>
      <c r="E21" s="17" t="s">
        <v>189</v>
      </c>
      <c r="F21" s="325">
        <v>107.84</v>
      </c>
      <c r="G21" s="38"/>
      <c r="H21" s="44"/>
    </row>
    <row r="22" s="2" customFormat="1" ht="16.8" customHeight="1">
      <c r="A22" s="38"/>
      <c r="B22" s="44"/>
      <c r="C22" s="324" t="s">
        <v>467</v>
      </c>
      <c r="D22" s="324" t="s">
        <v>468</v>
      </c>
      <c r="E22" s="17" t="s">
        <v>189</v>
      </c>
      <c r="F22" s="325">
        <v>942.43100000000004</v>
      </c>
      <c r="G22" s="38"/>
      <c r="H22" s="44"/>
    </row>
    <row r="23" s="2" customFormat="1" ht="16.8" customHeight="1">
      <c r="A23" s="38"/>
      <c r="B23" s="44"/>
      <c r="C23" s="320" t="s">
        <v>119</v>
      </c>
      <c r="D23" s="321" t="s">
        <v>120</v>
      </c>
      <c r="E23" s="322" t="s">
        <v>1</v>
      </c>
      <c r="F23" s="323">
        <v>417.89999999999998</v>
      </c>
      <c r="G23" s="38"/>
      <c r="H23" s="44"/>
    </row>
    <row r="24" s="2" customFormat="1">
      <c r="A24" s="38"/>
      <c r="B24" s="44"/>
      <c r="C24" s="324" t="s">
        <v>119</v>
      </c>
      <c r="D24" s="324" t="s">
        <v>331</v>
      </c>
      <c r="E24" s="17" t="s">
        <v>1</v>
      </c>
      <c r="F24" s="325">
        <v>417.89999999999998</v>
      </c>
      <c r="G24" s="38"/>
      <c r="H24" s="44"/>
    </row>
    <row r="25" s="2" customFormat="1" ht="16.8" customHeight="1">
      <c r="A25" s="38"/>
      <c r="B25" s="44"/>
      <c r="C25" s="326" t="s">
        <v>1105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328</v>
      </c>
      <c r="D26" s="324" t="s">
        <v>329</v>
      </c>
      <c r="E26" s="17" t="s">
        <v>189</v>
      </c>
      <c r="F26" s="325">
        <v>636.351</v>
      </c>
      <c r="G26" s="38"/>
      <c r="H26" s="44"/>
    </row>
    <row r="27" s="2" customFormat="1" ht="16.8" customHeight="1">
      <c r="A27" s="38"/>
      <c r="B27" s="44"/>
      <c r="C27" s="320" t="s">
        <v>101</v>
      </c>
      <c r="D27" s="321" t="s">
        <v>101</v>
      </c>
      <c r="E27" s="322" t="s">
        <v>1</v>
      </c>
      <c r="F27" s="323">
        <v>22.5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233</v>
      </c>
      <c r="E28" s="17" t="s">
        <v>1</v>
      </c>
      <c r="F28" s="325">
        <v>22.5</v>
      </c>
      <c r="G28" s="38"/>
      <c r="H28" s="44"/>
    </row>
    <row r="29" s="2" customFormat="1" ht="16.8" customHeight="1">
      <c r="A29" s="38"/>
      <c r="B29" s="44"/>
      <c r="C29" s="324" t="s">
        <v>101</v>
      </c>
      <c r="D29" s="324" t="s">
        <v>186</v>
      </c>
      <c r="E29" s="17" t="s">
        <v>1</v>
      </c>
      <c r="F29" s="325">
        <v>22.5</v>
      </c>
      <c r="G29" s="38"/>
      <c r="H29" s="44"/>
    </row>
    <row r="30" s="2" customFormat="1" ht="16.8" customHeight="1">
      <c r="A30" s="38"/>
      <c r="B30" s="44"/>
      <c r="C30" s="326" t="s">
        <v>1105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24" t="s">
        <v>230</v>
      </c>
      <c r="D31" s="324" t="s">
        <v>231</v>
      </c>
      <c r="E31" s="17" t="s">
        <v>189</v>
      </c>
      <c r="F31" s="325">
        <v>22.5</v>
      </c>
      <c r="G31" s="38"/>
      <c r="H31" s="44"/>
    </row>
    <row r="32" s="2" customFormat="1" ht="16.8" customHeight="1">
      <c r="A32" s="38"/>
      <c r="B32" s="44"/>
      <c r="C32" s="324" t="s">
        <v>467</v>
      </c>
      <c r="D32" s="324" t="s">
        <v>468</v>
      </c>
      <c r="E32" s="17" t="s">
        <v>189</v>
      </c>
      <c r="F32" s="325">
        <v>942.43100000000004</v>
      </c>
      <c r="G32" s="38"/>
      <c r="H32" s="44"/>
    </row>
    <row r="33" s="2" customFormat="1" ht="16.8" customHeight="1">
      <c r="A33" s="38"/>
      <c r="B33" s="44"/>
      <c r="C33" s="320" t="s">
        <v>123</v>
      </c>
      <c r="D33" s="321" t="s">
        <v>123</v>
      </c>
      <c r="E33" s="322" t="s">
        <v>1</v>
      </c>
      <c r="F33" s="323">
        <v>19</v>
      </c>
      <c r="G33" s="38"/>
      <c r="H33" s="44"/>
    </row>
    <row r="34" s="2" customFormat="1" ht="16.8" customHeight="1">
      <c r="A34" s="38"/>
      <c r="B34" s="44"/>
      <c r="C34" s="324" t="s">
        <v>123</v>
      </c>
      <c r="D34" s="324" t="s">
        <v>384</v>
      </c>
      <c r="E34" s="17" t="s">
        <v>1</v>
      </c>
      <c r="F34" s="325">
        <v>19</v>
      </c>
      <c r="G34" s="38"/>
      <c r="H34" s="44"/>
    </row>
    <row r="35" s="2" customFormat="1" ht="16.8" customHeight="1">
      <c r="A35" s="38"/>
      <c r="B35" s="44"/>
      <c r="C35" s="326" t="s">
        <v>1105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24" t="s">
        <v>381</v>
      </c>
      <c r="D36" s="324" t="s">
        <v>382</v>
      </c>
      <c r="E36" s="17" t="s">
        <v>264</v>
      </c>
      <c r="F36" s="325">
        <v>19</v>
      </c>
      <c r="G36" s="38"/>
      <c r="H36" s="44"/>
    </row>
    <row r="37" s="2" customFormat="1" ht="16.8" customHeight="1">
      <c r="A37" s="38"/>
      <c r="B37" s="44"/>
      <c r="C37" s="324" t="s">
        <v>419</v>
      </c>
      <c r="D37" s="324" t="s">
        <v>420</v>
      </c>
      <c r="E37" s="17" t="s">
        <v>189</v>
      </c>
      <c r="F37" s="325">
        <v>54.399999999999999</v>
      </c>
      <c r="G37" s="38"/>
      <c r="H37" s="44"/>
    </row>
    <row r="38" s="2" customFormat="1" ht="16.8" customHeight="1">
      <c r="A38" s="38"/>
      <c r="B38" s="44"/>
      <c r="C38" s="324" t="s">
        <v>428</v>
      </c>
      <c r="D38" s="324" t="s">
        <v>429</v>
      </c>
      <c r="E38" s="17" t="s">
        <v>189</v>
      </c>
      <c r="F38" s="325">
        <v>27.359999999999999</v>
      </c>
      <c r="G38" s="38"/>
      <c r="H38" s="44"/>
    </row>
    <row r="39" s="2" customFormat="1" ht="16.8" customHeight="1">
      <c r="A39" s="38"/>
      <c r="B39" s="44"/>
      <c r="C39" s="324" t="s">
        <v>457</v>
      </c>
      <c r="D39" s="324" t="s">
        <v>458</v>
      </c>
      <c r="E39" s="17" t="s">
        <v>189</v>
      </c>
      <c r="F39" s="325">
        <v>60.799999999999997</v>
      </c>
      <c r="G39" s="38"/>
      <c r="H39" s="44"/>
    </row>
    <row r="40" s="2" customFormat="1" ht="16.8" customHeight="1">
      <c r="A40" s="38"/>
      <c r="B40" s="44"/>
      <c r="C40" s="324" t="s">
        <v>395</v>
      </c>
      <c r="D40" s="324" t="s">
        <v>396</v>
      </c>
      <c r="E40" s="17" t="s">
        <v>264</v>
      </c>
      <c r="F40" s="325">
        <v>19</v>
      </c>
      <c r="G40" s="38"/>
      <c r="H40" s="44"/>
    </row>
    <row r="41" s="2" customFormat="1" ht="16.8" customHeight="1">
      <c r="A41" s="38"/>
      <c r="B41" s="44"/>
      <c r="C41" s="324" t="s">
        <v>399</v>
      </c>
      <c r="D41" s="324" t="s">
        <v>400</v>
      </c>
      <c r="E41" s="17" t="s">
        <v>401</v>
      </c>
      <c r="F41" s="325">
        <v>0.56999999999999995</v>
      </c>
      <c r="G41" s="38"/>
      <c r="H41" s="44"/>
    </row>
    <row r="42" s="2" customFormat="1" ht="16.8" customHeight="1">
      <c r="A42" s="38"/>
      <c r="B42" s="44"/>
      <c r="C42" s="324" t="s">
        <v>405</v>
      </c>
      <c r="D42" s="324" t="s">
        <v>406</v>
      </c>
      <c r="E42" s="17" t="s">
        <v>264</v>
      </c>
      <c r="F42" s="325">
        <v>19</v>
      </c>
      <c r="G42" s="38"/>
      <c r="H42" s="44"/>
    </row>
    <row r="43" s="2" customFormat="1" ht="16.8" customHeight="1">
      <c r="A43" s="38"/>
      <c r="B43" s="44"/>
      <c r="C43" s="324" t="s">
        <v>386</v>
      </c>
      <c r="D43" s="324" t="s">
        <v>387</v>
      </c>
      <c r="E43" s="17" t="s">
        <v>264</v>
      </c>
      <c r="F43" s="325">
        <v>17</v>
      </c>
      <c r="G43" s="38"/>
      <c r="H43" s="44"/>
    </row>
    <row r="44" s="2" customFormat="1" ht="16.8" customHeight="1">
      <c r="A44" s="38"/>
      <c r="B44" s="44"/>
      <c r="C44" s="320" t="s">
        <v>298</v>
      </c>
      <c r="D44" s="321" t="s">
        <v>298</v>
      </c>
      <c r="E44" s="322" t="s">
        <v>1</v>
      </c>
      <c r="F44" s="323">
        <v>227.47999999999999</v>
      </c>
      <c r="G44" s="38"/>
      <c r="H44" s="44"/>
    </row>
    <row r="45" s="2" customFormat="1" ht="16.8" customHeight="1">
      <c r="A45" s="38"/>
      <c r="B45" s="44"/>
      <c r="C45" s="324" t="s">
        <v>298</v>
      </c>
      <c r="D45" s="324" t="s">
        <v>299</v>
      </c>
      <c r="E45" s="17" t="s">
        <v>1</v>
      </c>
      <c r="F45" s="325">
        <v>227.47999999999999</v>
      </c>
      <c r="G45" s="38"/>
      <c r="H45" s="44"/>
    </row>
    <row r="46" s="2" customFormat="1" ht="16.8" customHeight="1">
      <c r="A46" s="38"/>
      <c r="B46" s="44"/>
      <c r="C46" s="320" t="s">
        <v>125</v>
      </c>
      <c r="D46" s="321" t="s">
        <v>125</v>
      </c>
      <c r="E46" s="322" t="s">
        <v>1</v>
      </c>
      <c r="F46" s="323">
        <v>54.399999999999999</v>
      </c>
      <c r="G46" s="38"/>
      <c r="H46" s="44"/>
    </row>
    <row r="47" s="2" customFormat="1" ht="16.8" customHeight="1">
      <c r="A47" s="38"/>
      <c r="B47" s="44"/>
      <c r="C47" s="324" t="s">
        <v>125</v>
      </c>
      <c r="D47" s="324" t="s">
        <v>422</v>
      </c>
      <c r="E47" s="17" t="s">
        <v>1</v>
      </c>
      <c r="F47" s="325">
        <v>54.399999999999999</v>
      </c>
      <c r="G47" s="38"/>
      <c r="H47" s="44"/>
    </row>
    <row r="48" s="2" customFormat="1" ht="16.8" customHeight="1">
      <c r="A48" s="38"/>
      <c r="B48" s="44"/>
      <c r="C48" s="326" t="s">
        <v>1105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324" t="s">
        <v>419</v>
      </c>
      <c r="D49" s="324" t="s">
        <v>420</v>
      </c>
      <c r="E49" s="17" t="s">
        <v>189</v>
      </c>
      <c r="F49" s="325">
        <v>54.399999999999999</v>
      </c>
      <c r="G49" s="38"/>
      <c r="H49" s="44"/>
    </row>
    <row r="50" s="2" customFormat="1" ht="16.8" customHeight="1">
      <c r="A50" s="38"/>
      <c r="B50" s="44"/>
      <c r="C50" s="324" t="s">
        <v>424</v>
      </c>
      <c r="D50" s="324" t="s">
        <v>425</v>
      </c>
      <c r="E50" s="17" t="s">
        <v>189</v>
      </c>
      <c r="F50" s="325">
        <v>54.399999999999999</v>
      </c>
      <c r="G50" s="38"/>
      <c r="H50" s="44"/>
    </row>
    <row r="51" s="2" customFormat="1" ht="16.8" customHeight="1">
      <c r="A51" s="38"/>
      <c r="B51" s="44"/>
      <c r="C51" s="320" t="s">
        <v>110</v>
      </c>
      <c r="D51" s="321" t="s">
        <v>111</v>
      </c>
      <c r="E51" s="322" t="s">
        <v>1</v>
      </c>
      <c r="F51" s="323">
        <v>19.584</v>
      </c>
      <c r="G51" s="38"/>
      <c r="H51" s="44"/>
    </row>
    <row r="52" s="2" customFormat="1" ht="16.8" customHeight="1">
      <c r="A52" s="38"/>
      <c r="B52" s="44"/>
      <c r="C52" s="324" t="s">
        <v>1</v>
      </c>
      <c r="D52" s="324" t="s">
        <v>250</v>
      </c>
      <c r="E52" s="17" t="s">
        <v>1</v>
      </c>
      <c r="F52" s="325">
        <v>9.4190000000000005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251</v>
      </c>
      <c r="E53" s="17" t="s">
        <v>1</v>
      </c>
      <c r="F53" s="325">
        <v>6.7859999999999996</v>
      </c>
      <c r="G53" s="38"/>
      <c r="H53" s="44"/>
    </row>
    <row r="54" s="2" customFormat="1" ht="16.8" customHeight="1">
      <c r="A54" s="38"/>
      <c r="B54" s="44"/>
      <c r="C54" s="324" t="s">
        <v>1</v>
      </c>
      <c r="D54" s="324" t="s">
        <v>252</v>
      </c>
      <c r="E54" s="17" t="s">
        <v>1</v>
      </c>
      <c r="F54" s="325">
        <v>1.3460000000000001</v>
      </c>
      <c r="G54" s="38"/>
      <c r="H54" s="44"/>
    </row>
    <row r="55" s="2" customFormat="1" ht="16.8" customHeight="1">
      <c r="A55" s="38"/>
      <c r="B55" s="44"/>
      <c r="C55" s="324" t="s">
        <v>1</v>
      </c>
      <c r="D55" s="324" t="s">
        <v>253</v>
      </c>
      <c r="E55" s="17" t="s">
        <v>1</v>
      </c>
      <c r="F55" s="325">
        <v>0.71299999999999997</v>
      </c>
      <c r="G55" s="38"/>
      <c r="H55" s="44"/>
    </row>
    <row r="56" s="2" customFormat="1" ht="16.8" customHeight="1">
      <c r="A56" s="38"/>
      <c r="B56" s="44"/>
      <c r="C56" s="324" t="s">
        <v>1</v>
      </c>
      <c r="D56" s="324" t="s">
        <v>254</v>
      </c>
      <c r="E56" s="17" t="s">
        <v>1</v>
      </c>
      <c r="F56" s="325">
        <v>0.67300000000000004</v>
      </c>
      <c r="G56" s="38"/>
      <c r="H56" s="44"/>
    </row>
    <row r="57" s="2" customFormat="1" ht="16.8" customHeight="1">
      <c r="A57" s="38"/>
      <c r="B57" s="44"/>
      <c r="C57" s="324" t="s">
        <v>1</v>
      </c>
      <c r="D57" s="324" t="s">
        <v>255</v>
      </c>
      <c r="E57" s="17" t="s">
        <v>1</v>
      </c>
      <c r="F57" s="325">
        <v>0.64700000000000002</v>
      </c>
      <c r="G57" s="38"/>
      <c r="H57" s="44"/>
    </row>
    <row r="58" s="2" customFormat="1" ht="16.8" customHeight="1">
      <c r="A58" s="38"/>
      <c r="B58" s="44"/>
      <c r="C58" s="324" t="s">
        <v>110</v>
      </c>
      <c r="D58" s="324" t="s">
        <v>186</v>
      </c>
      <c r="E58" s="17" t="s">
        <v>1</v>
      </c>
      <c r="F58" s="325">
        <v>19.584</v>
      </c>
      <c r="G58" s="38"/>
      <c r="H58" s="44"/>
    </row>
    <row r="59" s="2" customFormat="1" ht="16.8" customHeight="1">
      <c r="A59" s="38"/>
      <c r="B59" s="44"/>
      <c r="C59" s="326" t="s">
        <v>1105</v>
      </c>
      <c r="D59" s="38"/>
      <c r="E59" s="38"/>
      <c r="F59" s="38"/>
      <c r="G59" s="38"/>
      <c r="H59" s="44"/>
    </row>
    <row r="60" s="2" customFormat="1" ht="16.8" customHeight="1">
      <c r="A60" s="38"/>
      <c r="B60" s="44"/>
      <c r="C60" s="324" t="s">
        <v>247</v>
      </c>
      <c r="D60" s="324" t="s">
        <v>248</v>
      </c>
      <c r="E60" s="17" t="s">
        <v>189</v>
      </c>
      <c r="F60" s="325">
        <v>19.584</v>
      </c>
      <c r="G60" s="38"/>
      <c r="H60" s="44"/>
    </row>
    <row r="61" s="2" customFormat="1" ht="16.8" customHeight="1">
      <c r="A61" s="38"/>
      <c r="B61" s="44"/>
      <c r="C61" s="324" t="s">
        <v>328</v>
      </c>
      <c r="D61" s="324" t="s">
        <v>329</v>
      </c>
      <c r="E61" s="17" t="s">
        <v>189</v>
      </c>
      <c r="F61" s="325">
        <v>636.351</v>
      </c>
      <c r="G61" s="38"/>
      <c r="H61" s="44"/>
    </row>
    <row r="62" s="2" customFormat="1" ht="16.8" customHeight="1">
      <c r="A62" s="38"/>
      <c r="B62" s="44"/>
      <c r="C62" s="320" t="s">
        <v>113</v>
      </c>
      <c r="D62" s="321" t="s">
        <v>114</v>
      </c>
      <c r="E62" s="322" t="s">
        <v>1</v>
      </c>
      <c r="F62" s="323">
        <v>489.09500000000003</v>
      </c>
      <c r="G62" s="38"/>
      <c r="H62" s="44"/>
    </row>
    <row r="63" s="2" customFormat="1" ht="16.8" customHeight="1">
      <c r="A63" s="38"/>
      <c r="B63" s="44"/>
      <c r="C63" s="324" t="s">
        <v>1</v>
      </c>
      <c r="D63" s="324" t="s">
        <v>291</v>
      </c>
      <c r="E63" s="17" t="s">
        <v>1</v>
      </c>
      <c r="F63" s="325">
        <v>400.07999999999998</v>
      </c>
      <c r="G63" s="38"/>
      <c r="H63" s="44"/>
    </row>
    <row r="64" s="2" customFormat="1" ht="16.8" customHeight="1">
      <c r="A64" s="38"/>
      <c r="B64" s="44"/>
      <c r="C64" s="324" t="s">
        <v>1</v>
      </c>
      <c r="D64" s="324" t="s">
        <v>292</v>
      </c>
      <c r="E64" s="17" t="s">
        <v>1</v>
      </c>
      <c r="F64" s="325">
        <v>89.015000000000001</v>
      </c>
      <c r="G64" s="38"/>
      <c r="H64" s="44"/>
    </row>
    <row r="65" s="2" customFormat="1" ht="16.8" customHeight="1">
      <c r="A65" s="38"/>
      <c r="B65" s="44"/>
      <c r="C65" s="324" t="s">
        <v>113</v>
      </c>
      <c r="D65" s="324" t="s">
        <v>186</v>
      </c>
      <c r="E65" s="17" t="s">
        <v>1</v>
      </c>
      <c r="F65" s="325">
        <v>489.09500000000003</v>
      </c>
      <c r="G65" s="38"/>
      <c r="H65" s="44"/>
    </row>
    <row r="66" s="2" customFormat="1" ht="16.8" customHeight="1">
      <c r="A66" s="38"/>
      <c r="B66" s="44"/>
      <c r="C66" s="326" t="s">
        <v>1105</v>
      </c>
      <c r="D66" s="38"/>
      <c r="E66" s="38"/>
      <c r="F66" s="38"/>
      <c r="G66" s="38"/>
      <c r="H66" s="44"/>
    </row>
    <row r="67" s="2" customFormat="1" ht="16.8" customHeight="1">
      <c r="A67" s="38"/>
      <c r="B67" s="44"/>
      <c r="C67" s="324" t="s">
        <v>288</v>
      </c>
      <c r="D67" s="324" t="s">
        <v>289</v>
      </c>
      <c r="E67" s="17" t="s">
        <v>189</v>
      </c>
      <c r="F67" s="325">
        <v>489.09500000000003</v>
      </c>
      <c r="G67" s="38"/>
      <c r="H67" s="44"/>
    </row>
    <row r="68" s="2" customFormat="1" ht="16.8" customHeight="1">
      <c r="A68" s="38"/>
      <c r="B68" s="44"/>
      <c r="C68" s="324" t="s">
        <v>257</v>
      </c>
      <c r="D68" s="324" t="s">
        <v>258</v>
      </c>
      <c r="E68" s="17" t="s">
        <v>189</v>
      </c>
      <c r="F68" s="325">
        <v>146.72900000000001</v>
      </c>
      <c r="G68" s="38"/>
      <c r="H68" s="44"/>
    </row>
    <row r="69" s="2" customFormat="1" ht="16.8" customHeight="1">
      <c r="A69" s="38"/>
      <c r="B69" s="44"/>
      <c r="C69" s="324" t="s">
        <v>441</v>
      </c>
      <c r="D69" s="324" t="s">
        <v>442</v>
      </c>
      <c r="E69" s="17" t="s">
        <v>189</v>
      </c>
      <c r="F69" s="325">
        <v>489.09500000000003</v>
      </c>
      <c r="G69" s="38"/>
      <c r="H69" s="44"/>
    </row>
    <row r="70" s="2" customFormat="1" ht="16.8" customHeight="1">
      <c r="A70" s="38"/>
      <c r="B70" s="44"/>
      <c r="C70" s="324" t="s">
        <v>445</v>
      </c>
      <c r="D70" s="324" t="s">
        <v>446</v>
      </c>
      <c r="E70" s="17" t="s">
        <v>189</v>
      </c>
      <c r="F70" s="325">
        <v>146.72900000000001</v>
      </c>
      <c r="G70" s="38"/>
      <c r="H70" s="44"/>
    </row>
    <row r="71" s="2" customFormat="1" ht="16.8" customHeight="1">
      <c r="A71" s="38"/>
      <c r="B71" s="44"/>
      <c r="C71" s="324" t="s">
        <v>450</v>
      </c>
      <c r="D71" s="324" t="s">
        <v>451</v>
      </c>
      <c r="E71" s="17" t="s">
        <v>189</v>
      </c>
      <c r="F71" s="325">
        <v>293.45699999999999</v>
      </c>
      <c r="G71" s="38"/>
      <c r="H71" s="44"/>
    </row>
    <row r="72" s="2" customFormat="1">
      <c r="A72" s="38"/>
      <c r="B72" s="44"/>
      <c r="C72" s="324" t="s">
        <v>284</v>
      </c>
      <c r="D72" s="324" t="s">
        <v>285</v>
      </c>
      <c r="E72" s="17" t="s">
        <v>189</v>
      </c>
      <c r="F72" s="325">
        <v>489.09500000000003</v>
      </c>
      <c r="G72" s="38"/>
      <c r="H72" s="44"/>
    </row>
    <row r="73" s="2" customFormat="1" ht="16.8" customHeight="1">
      <c r="A73" s="38"/>
      <c r="B73" s="44"/>
      <c r="C73" s="320" t="s">
        <v>134</v>
      </c>
      <c r="D73" s="321" t="s">
        <v>134</v>
      </c>
      <c r="E73" s="322" t="s">
        <v>1</v>
      </c>
      <c r="F73" s="323">
        <v>56.960000000000001</v>
      </c>
      <c r="G73" s="38"/>
      <c r="H73" s="44"/>
    </row>
    <row r="74" s="2" customFormat="1" ht="16.8" customHeight="1">
      <c r="A74" s="38"/>
      <c r="B74" s="44"/>
      <c r="C74" s="324" t="s">
        <v>134</v>
      </c>
      <c r="D74" s="324" t="s">
        <v>191</v>
      </c>
      <c r="E74" s="17" t="s">
        <v>1</v>
      </c>
      <c r="F74" s="325">
        <v>56.960000000000001</v>
      </c>
      <c r="G74" s="38"/>
      <c r="H74" s="44"/>
    </row>
    <row r="75" s="2" customFormat="1" ht="16.8" customHeight="1">
      <c r="A75" s="38"/>
      <c r="B75" s="44"/>
      <c r="C75" s="326" t="s">
        <v>1105</v>
      </c>
      <c r="D75" s="38"/>
      <c r="E75" s="38"/>
      <c r="F75" s="38"/>
      <c r="G75" s="38"/>
      <c r="H75" s="44"/>
    </row>
    <row r="76" s="2" customFormat="1" ht="16.8" customHeight="1">
      <c r="A76" s="38"/>
      <c r="B76" s="44"/>
      <c r="C76" s="324" t="s">
        <v>187</v>
      </c>
      <c r="D76" s="324" t="s">
        <v>188</v>
      </c>
      <c r="E76" s="17" t="s">
        <v>189</v>
      </c>
      <c r="F76" s="325">
        <v>56.960000000000001</v>
      </c>
      <c r="G76" s="38"/>
      <c r="H76" s="44"/>
    </row>
    <row r="77" s="2" customFormat="1" ht="16.8" customHeight="1">
      <c r="A77" s="38"/>
      <c r="B77" s="44"/>
      <c r="C77" s="324" t="s">
        <v>213</v>
      </c>
      <c r="D77" s="324" t="s">
        <v>214</v>
      </c>
      <c r="E77" s="17" t="s">
        <v>189</v>
      </c>
      <c r="F77" s="325">
        <v>107.84</v>
      </c>
      <c r="G77" s="38"/>
      <c r="H77" s="44"/>
    </row>
    <row r="78" s="2" customFormat="1" ht="16.8" customHeight="1">
      <c r="A78" s="38"/>
      <c r="B78" s="44"/>
      <c r="C78" s="324" t="s">
        <v>244</v>
      </c>
      <c r="D78" s="324" t="s">
        <v>245</v>
      </c>
      <c r="E78" s="17" t="s">
        <v>189</v>
      </c>
      <c r="F78" s="325">
        <v>107.84</v>
      </c>
      <c r="G78" s="38"/>
      <c r="H78" s="44"/>
    </row>
    <row r="79" s="2" customFormat="1" ht="16.8" customHeight="1">
      <c r="A79" s="38"/>
      <c r="B79" s="44"/>
      <c r="C79" s="324" t="s">
        <v>467</v>
      </c>
      <c r="D79" s="324" t="s">
        <v>468</v>
      </c>
      <c r="E79" s="17" t="s">
        <v>189</v>
      </c>
      <c r="F79" s="325">
        <v>942.43100000000004</v>
      </c>
      <c r="G79" s="38"/>
      <c r="H79" s="44"/>
    </row>
    <row r="80" s="2" customFormat="1" ht="16.8" customHeight="1">
      <c r="A80" s="38"/>
      <c r="B80" s="44"/>
      <c r="C80" s="320" t="s">
        <v>103</v>
      </c>
      <c r="D80" s="321" t="s">
        <v>104</v>
      </c>
      <c r="E80" s="322" t="s">
        <v>1</v>
      </c>
      <c r="F80" s="323">
        <v>87.870000000000005</v>
      </c>
      <c r="G80" s="38"/>
      <c r="H80" s="44"/>
    </row>
    <row r="81" s="2" customFormat="1">
      <c r="A81" s="38"/>
      <c r="B81" s="44"/>
      <c r="C81" s="324" t="s">
        <v>103</v>
      </c>
      <c r="D81" s="324" t="s">
        <v>326</v>
      </c>
      <c r="E81" s="17" t="s">
        <v>1</v>
      </c>
      <c r="F81" s="325">
        <v>87.870000000000005</v>
      </c>
      <c r="G81" s="38"/>
      <c r="H81" s="44"/>
    </row>
    <row r="82" s="2" customFormat="1" ht="16.8" customHeight="1">
      <c r="A82" s="38"/>
      <c r="B82" s="44"/>
      <c r="C82" s="326" t="s">
        <v>1105</v>
      </c>
      <c r="D82" s="38"/>
      <c r="E82" s="38"/>
      <c r="F82" s="38"/>
      <c r="G82" s="38"/>
      <c r="H82" s="44"/>
    </row>
    <row r="83" s="2" customFormat="1" ht="16.8" customHeight="1">
      <c r="A83" s="38"/>
      <c r="B83" s="44"/>
      <c r="C83" s="324" t="s">
        <v>323</v>
      </c>
      <c r="D83" s="324" t="s">
        <v>324</v>
      </c>
      <c r="E83" s="17" t="s">
        <v>189</v>
      </c>
      <c r="F83" s="325">
        <v>175.74000000000001</v>
      </c>
      <c r="G83" s="38"/>
      <c r="H83" s="44"/>
    </row>
    <row r="84" s="2" customFormat="1" ht="16.8" customHeight="1">
      <c r="A84" s="38"/>
      <c r="B84" s="44"/>
      <c r="C84" s="324" t="s">
        <v>235</v>
      </c>
      <c r="D84" s="324" t="s">
        <v>236</v>
      </c>
      <c r="E84" s="17" t="s">
        <v>189</v>
      </c>
      <c r="F84" s="325">
        <v>175.74000000000001</v>
      </c>
      <c r="G84" s="38"/>
      <c r="H84" s="44"/>
    </row>
    <row r="85" s="2" customFormat="1" ht="16.8" customHeight="1">
      <c r="A85" s="38"/>
      <c r="B85" s="44"/>
      <c r="C85" s="324" t="s">
        <v>467</v>
      </c>
      <c r="D85" s="324" t="s">
        <v>468</v>
      </c>
      <c r="E85" s="17" t="s">
        <v>189</v>
      </c>
      <c r="F85" s="325">
        <v>942.43100000000004</v>
      </c>
      <c r="G85" s="38"/>
      <c r="H85" s="44"/>
    </row>
    <row r="86" s="2" customFormat="1" ht="16.8" customHeight="1">
      <c r="A86" s="38"/>
      <c r="B86" s="44"/>
      <c r="C86" s="320" t="s">
        <v>107</v>
      </c>
      <c r="D86" s="321" t="s">
        <v>108</v>
      </c>
      <c r="E86" s="322" t="s">
        <v>1</v>
      </c>
      <c r="F86" s="323">
        <v>636.351</v>
      </c>
      <c r="G86" s="38"/>
      <c r="H86" s="44"/>
    </row>
    <row r="87" s="2" customFormat="1" ht="16.8" customHeight="1">
      <c r="A87" s="38"/>
      <c r="B87" s="44"/>
      <c r="C87" s="324" t="s">
        <v>107</v>
      </c>
      <c r="D87" s="324" t="s">
        <v>332</v>
      </c>
      <c r="E87" s="17" t="s">
        <v>1</v>
      </c>
      <c r="F87" s="325">
        <v>636.351</v>
      </c>
      <c r="G87" s="38"/>
      <c r="H87" s="44"/>
    </row>
    <row r="88" s="2" customFormat="1" ht="16.8" customHeight="1">
      <c r="A88" s="38"/>
      <c r="B88" s="44"/>
      <c r="C88" s="326" t="s">
        <v>1105</v>
      </c>
      <c r="D88" s="38"/>
      <c r="E88" s="38"/>
      <c r="F88" s="38"/>
      <c r="G88" s="38"/>
      <c r="H88" s="44"/>
    </row>
    <row r="89" s="2" customFormat="1" ht="16.8" customHeight="1">
      <c r="A89" s="38"/>
      <c r="B89" s="44"/>
      <c r="C89" s="324" t="s">
        <v>328</v>
      </c>
      <c r="D89" s="324" t="s">
        <v>329</v>
      </c>
      <c r="E89" s="17" t="s">
        <v>189</v>
      </c>
      <c r="F89" s="325">
        <v>636.351</v>
      </c>
      <c r="G89" s="38"/>
      <c r="H89" s="44"/>
    </row>
    <row r="90" s="2" customFormat="1" ht="16.8" customHeight="1">
      <c r="A90" s="38"/>
      <c r="B90" s="44"/>
      <c r="C90" s="324" t="s">
        <v>240</v>
      </c>
      <c r="D90" s="324" t="s">
        <v>241</v>
      </c>
      <c r="E90" s="17" t="s">
        <v>189</v>
      </c>
      <c r="F90" s="325">
        <v>636.351</v>
      </c>
      <c r="G90" s="38"/>
      <c r="H90" s="44"/>
    </row>
    <row r="91" s="2" customFormat="1" ht="16.8" customHeight="1">
      <c r="A91" s="38"/>
      <c r="B91" s="44"/>
      <c r="C91" s="324" t="s">
        <v>467</v>
      </c>
      <c r="D91" s="324" t="s">
        <v>468</v>
      </c>
      <c r="E91" s="17" t="s">
        <v>189</v>
      </c>
      <c r="F91" s="325">
        <v>942.43100000000004</v>
      </c>
      <c r="G91" s="38"/>
      <c r="H91" s="44"/>
    </row>
    <row r="92" s="2" customFormat="1" ht="16.8" customHeight="1">
      <c r="A92" s="38"/>
      <c r="B92" s="44"/>
      <c r="C92" s="320" t="s">
        <v>127</v>
      </c>
      <c r="D92" s="321" t="s">
        <v>128</v>
      </c>
      <c r="E92" s="322" t="s">
        <v>1</v>
      </c>
      <c r="F92" s="323">
        <v>27.359999999999999</v>
      </c>
      <c r="G92" s="38"/>
      <c r="H92" s="44"/>
    </row>
    <row r="93" s="2" customFormat="1" ht="16.8" customHeight="1">
      <c r="A93" s="38"/>
      <c r="B93" s="44"/>
      <c r="C93" s="324" t="s">
        <v>127</v>
      </c>
      <c r="D93" s="324" t="s">
        <v>431</v>
      </c>
      <c r="E93" s="17" t="s">
        <v>1</v>
      </c>
      <c r="F93" s="325">
        <v>27.359999999999999</v>
      </c>
      <c r="G93" s="38"/>
      <c r="H93" s="44"/>
    </row>
    <row r="94" s="2" customFormat="1" ht="16.8" customHeight="1">
      <c r="A94" s="38"/>
      <c r="B94" s="44"/>
      <c r="C94" s="326" t="s">
        <v>1105</v>
      </c>
      <c r="D94" s="38"/>
      <c r="E94" s="38"/>
      <c r="F94" s="38"/>
      <c r="G94" s="38"/>
      <c r="H94" s="44"/>
    </row>
    <row r="95" s="2" customFormat="1" ht="16.8" customHeight="1">
      <c r="A95" s="38"/>
      <c r="B95" s="44"/>
      <c r="C95" s="324" t="s">
        <v>428</v>
      </c>
      <c r="D95" s="324" t="s">
        <v>429</v>
      </c>
      <c r="E95" s="17" t="s">
        <v>189</v>
      </c>
      <c r="F95" s="325">
        <v>27.359999999999999</v>
      </c>
      <c r="G95" s="38"/>
      <c r="H95" s="44"/>
    </row>
    <row r="96" s="2" customFormat="1" ht="16.8" customHeight="1">
      <c r="A96" s="38"/>
      <c r="B96" s="44"/>
      <c r="C96" s="324" t="s">
        <v>433</v>
      </c>
      <c r="D96" s="324" t="s">
        <v>434</v>
      </c>
      <c r="E96" s="17" t="s">
        <v>189</v>
      </c>
      <c r="F96" s="325">
        <v>27.359999999999999</v>
      </c>
      <c r="G96" s="38"/>
      <c r="H96" s="44"/>
    </row>
    <row r="97" s="2" customFormat="1" ht="16.8" customHeight="1">
      <c r="A97" s="38"/>
      <c r="B97" s="44"/>
      <c r="C97" s="320" t="s">
        <v>130</v>
      </c>
      <c r="D97" s="321" t="s">
        <v>131</v>
      </c>
      <c r="E97" s="322" t="s">
        <v>1</v>
      </c>
      <c r="F97" s="323">
        <v>27.359999999999999</v>
      </c>
      <c r="G97" s="38"/>
      <c r="H97" s="44"/>
    </row>
    <row r="98" s="2" customFormat="1" ht="16.8" customHeight="1">
      <c r="A98" s="38"/>
      <c r="B98" s="44"/>
      <c r="C98" s="324" t="s">
        <v>1</v>
      </c>
      <c r="D98" s="324" t="s">
        <v>127</v>
      </c>
      <c r="E98" s="17" t="s">
        <v>1</v>
      </c>
      <c r="F98" s="325">
        <v>27.359999999999999</v>
      </c>
      <c r="G98" s="38"/>
      <c r="H98" s="44"/>
    </row>
    <row r="99" s="2" customFormat="1" ht="16.8" customHeight="1">
      <c r="A99" s="38"/>
      <c r="B99" s="44"/>
      <c r="C99" s="324" t="s">
        <v>130</v>
      </c>
      <c r="D99" s="324" t="s">
        <v>186</v>
      </c>
      <c r="E99" s="17" t="s">
        <v>1</v>
      </c>
      <c r="F99" s="325">
        <v>27.359999999999999</v>
      </c>
      <c r="G99" s="38"/>
      <c r="H99" s="44"/>
    </row>
    <row r="100" s="2" customFormat="1" ht="16.8" customHeight="1">
      <c r="A100" s="38"/>
      <c r="B100" s="44"/>
      <c r="C100" s="326" t="s">
        <v>1105</v>
      </c>
      <c r="D100" s="38"/>
      <c r="E100" s="38"/>
      <c r="F100" s="38"/>
      <c r="G100" s="38"/>
      <c r="H100" s="44"/>
    </row>
    <row r="101" s="2" customFormat="1" ht="16.8" customHeight="1">
      <c r="A101" s="38"/>
      <c r="B101" s="44"/>
      <c r="C101" s="324" t="s">
        <v>433</v>
      </c>
      <c r="D101" s="324" t="s">
        <v>434</v>
      </c>
      <c r="E101" s="17" t="s">
        <v>189</v>
      </c>
      <c r="F101" s="325">
        <v>27.359999999999999</v>
      </c>
      <c r="G101" s="38"/>
      <c r="H101" s="44"/>
    </row>
    <row r="102" s="2" customFormat="1" ht="16.8" customHeight="1">
      <c r="A102" s="38"/>
      <c r="B102" s="44"/>
      <c r="C102" s="324" t="s">
        <v>437</v>
      </c>
      <c r="D102" s="324" t="s">
        <v>438</v>
      </c>
      <c r="E102" s="17" t="s">
        <v>189</v>
      </c>
      <c r="F102" s="325">
        <v>27.359999999999999</v>
      </c>
      <c r="G102" s="38"/>
      <c r="H102" s="44"/>
    </row>
    <row r="103" s="2" customFormat="1" ht="26.4" customHeight="1">
      <c r="A103" s="38"/>
      <c r="B103" s="44"/>
      <c r="C103" s="319" t="s">
        <v>1106</v>
      </c>
      <c r="D103" s="319" t="s">
        <v>89</v>
      </c>
      <c r="E103" s="38"/>
      <c r="F103" s="38"/>
      <c r="G103" s="38"/>
      <c r="H103" s="44"/>
    </row>
    <row r="104" s="2" customFormat="1" ht="16.8" customHeight="1">
      <c r="A104" s="38"/>
      <c r="B104" s="44"/>
      <c r="C104" s="320" t="s">
        <v>485</v>
      </c>
      <c r="D104" s="321" t="s">
        <v>485</v>
      </c>
      <c r="E104" s="322" t="s">
        <v>1</v>
      </c>
      <c r="F104" s="323">
        <v>22.329999999999998</v>
      </c>
      <c r="G104" s="38"/>
      <c r="H104" s="44"/>
    </row>
    <row r="105" s="2" customFormat="1" ht="16.8" customHeight="1">
      <c r="A105" s="38"/>
      <c r="B105" s="44"/>
      <c r="C105" s="324" t="s">
        <v>485</v>
      </c>
      <c r="D105" s="324" t="s">
        <v>624</v>
      </c>
      <c r="E105" s="17" t="s">
        <v>1</v>
      </c>
      <c r="F105" s="325">
        <v>22.329999999999998</v>
      </c>
      <c r="G105" s="38"/>
      <c r="H105" s="44"/>
    </row>
    <row r="106" s="2" customFormat="1" ht="16.8" customHeight="1">
      <c r="A106" s="38"/>
      <c r="B106" s="44"/>
      <c r="C106" s="326" t="s">
        <v>1105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324" t="s">
        <v>621</v>
      </c>
      <c r="D107" s="324" t="s">
        <v>622</v>
      </c>
      <c r="E107" s="17" t="s">
        <v>175</v>
      </c>
      <c r="F107" s="325">
        <v>22.329999999999998</v>
      </c>
      <c r="G107" s="38"/>
      <c r="H107" s="44"/>
    </row>
    <row r="108" s="2" customFormat="1" ht="16.8" customHeight="1">
      <c r="A108" s="38"/>
      <c r="B108" s="44"/>
      <c r="C108" s="324" t="s">
        <v>535</v>
      </c>
      <c r="D108" s="324" t="s">
        <v>536</v>
      </c>
      <c r="E108" s="17" t="s">
        <v>189</v>
      </c>
      <c r="F108" s="325">
        <v>3.3500000000000001</v>
      </c>
      <c r="G108" s="38"/>
      <c r="H108" s="44"/>
    </row>
    <row r="109" s="2" customFormat="1" ht="16.8" customHeight="1">
      <c r="A109" s="38"/>
      <c r="B109" s="44"/>
      <c r="C109" s="324" t="s">
        <v>625</v>
      </c>
      <c r="D109" s="324" t="s">
        <v>626</v>
      </c>
      <c r="E109" s="17" t="s">
        <v>175</v>
      </c>
      <c r="F109" s="325">
        <v>22.329999999999998</v>
      </c>
      <c r="G109" s="38"/>
      <c r="H109" s="44"/>
    </row>
    <row r="110" s="2" customFormat="1" ht="16.8" customHeight="1">
      <c r="A110" s="38"/>
      <c r="B110" s="44"/>
      <c r="C110" s="324" t="s">
        <v>644</v>
      </c>
      <c r="D110" s="324" t="s">
        <v>645</v>
      </c>
      <c r="E110" s="17" t="s">
        <v>175</v>
      </c>
      <c r="F110" s="325">
        <v>22.329999999999998</v>
      </c>
      <c r="G110" s="38"/>
      <c r="H110" s="44"/>
    </row>
    <row r="111" s="2" customFormat="1" ht="16.8" customHeight="1">
      <c r="A111" s="38"/>
      <c r="B111" s="44"/>
      <c r="C111" s="324" t="s">
        <v>647</v>
      </c>
      <c r="D111" s="324" t="s">
        <v>648</v>
      </c>
      <c r="E111" s="17" t="s">
        <v>264</v>
      </c>
      <c r="F111" s="325">
        <v>44.659999999999997</v>
      </c>
      <c r="G111" s="38"/>
      <c r="H111" s="44"/>
    </row>
    <row r="112" s="2" customFormat="1" ht="16.8" customHeight="1">
      <c r="A112" s="38"/>
      <c r="B112" s="44"/>
      <c r="C112" s="324" t="s">
        <v>628</v>
      </c>
      <c r="D112" s="324" t="s">
        <v>629</v>
      </c>
      <c r="E112" s="17" t="s">
        <v>189</v>
      </c>
      <c r="F112" s="325">
        <v>2.6800000000000002</v>
      </c>
      <c r="G112" s="38"/>
      <c r="H112" s="44"/>
    </row>
    <row r="113" s="2" customFormat="1" ht="16.8" customHeight="1">
      <c r="A113" s="38"/>
      <c r="B113" s="44"/>
      <c r="C113" s="320" t="s">
        <v>496</v>
      </c>
      <c r="D113" s="321" t="s">
        <v>496</v>
      </c>
      <c r="E113" s="322" t="s">
        <v>1</v>
      </c>
      <c r="F113" s="323">
        <v>17.100000000000001</v>
      </c>
      <c r="G113" s="38"/>
      <c r="H113" s="44"/>
    </row>
    <row r="114" s="2" customFormat="1" ht="16.8" customHeight="1">
      <c r="A114" s="38"/>
      <c r="B114" s="44"/>
      <c r="C114" s="324" t="s">
        <v>496</v>
      </c>
      <c r="D114" s="324" t="s">
        <v>682</v>
      </c>
      <c r="E114" s="17" t="s">
        <v>1</v>
      </c>
      <c r="F114" s="325">
        <v>17.100000000000001</v>
      </c>
      <c r="G114" s="38"/>
      <c r="H114" s="44"/>
    </row>
    <row r="115" s="2" customFormat="1" ht="16.8" customHeight="1">
      <c r="A115" s="38"/>
      <c r="B115" s="44"/>
      <c r="C115" s="326" t="s">
        <v>1105</v>
      </c>
      <c r="D115" s="38"/>
      <c r="E115" s="38"/>
      <c r="F115" s="38"/>
      <c r="G115" s="38"/>
      <c r="H115" s="44"/>
    </row>
    <row r="116" s="2" customFormat="1" ht="16.8" customHeight="1">
      <c r="A116" s="38"/>
      <c r="B116" s="44"/>
      <c r="C116" s="324" t="s">
        <v>679</v>
      </c>
      <c r="D116" s="324" t="s">
        <v>680</v>
      </c>
      <c r="E116" s="17" t="s">
        <v>189</v>
      </c>
      <c r="F116" s="325">
        <v>21.140000000000001</v>
      </c>
      <c r="G116" s="38"/>
      <c r="H116" s="44"/>
    </row>
    <row r="117" s="2" customFormat="1" ht="16.8" customHeight="1">
      <c r="A117" s="38"/>
      <c r="B117" s="44"/>
      <c r="C117" s="324" t="s">
        <v>668</v>
      </c>
      <c r="D117" s="324" t="s">
        <v>669</v>
      </c>
      <c r="E117" s="17" t="s">
        <v>189</v>
      </c>
      <c r="F117" s="325">
        <v>4.2750000000000004</v>
      </c>
      <c r="G117" s="38"/>
      <c r="H117" s="44"/>
    </row>
    <row r="118" s="2" customFormat="1" ht="16.8" customHeight="1">
      <c r="A118" s="38"/>
      <c r="B118" s="44"/>
      <c r="C118" s="320" t="s">
        <v>498</v>
      </c>
      <c r="D118" s="321" t="s">
        <v>499</v>
      </c>
      <c r="E118" s="322" t="s">
        <v>1</v>
      </c>
      <c r="F118" s="323">
        <v>4.2750000000000004</v>
      </c>
      <c r="G118" s="38"/>
      <c r="H118" s="44"/>
    </row>
    <row r="119" s="2" customFormat="1" ht="16.8" customHeight="1">
      <c r="A119" s="38"/>
      <c r="B119" s="44"/>
      <c r="C119" s="324" t="s">
        <v>498</v>
      </c>
      <c r="D119" s="324" t="s">
        <v>671</v>
      </c>
      <c r="E119" s="17" t="s">
        <v>1</v>
      </c>
      <c r="F119" s="325">
        <v>4.2750000000000004</v>
      </c>
      <c r="G119" s="38"/>
      <c r="H119" s="44"/>
    </row>
    <row r="120" s="2" customFormat="1" ht="16.8" customHeight="1">
      <c r="A120" s="38"/>
      <c r="B120" s="44"/>
      <c r="C120" s="326" t="s">
        <v>1105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324" t="s">
        <v>668</v>
      </c>
      <c r="D121" s="324" t="s">
        <v>669</v>
      </c>
      <c r="E121" s="17" t="s">
        <v>189</v>
      </c>
      <c r="F121" s="325">
        <v>4.2750000000000004</v>
      </c>
      <c r="G121" s="38"/>
      <c r="H121" s="44"/>
    </row>
    <row r="122" s="2" customFormat="1" ht="16.8" customHeight="1">
      <c r="A122" s="38"/>
      <c r="B122" s="44"/>
      <c r="C122" s="324" t="s">
        <v>419</v>
      </c>
      <c r="D122" s="324" t="s">
        <v>420</v>
      </c>
      <c r="E122" s="17" t="s">
        <v>189</v>
      </c>
      <c r="F122" s="325">
        <v>5.9889999999999999</v>
      </c>
      <c r="G122" s="38"/>
      <c r="H122" s="44"/>
    </row>
    <row r="123" s="2" customFormat="1" ht="16.8" customHeight="1">
      <c r="A123" s="38"/>
      <c r="B123" s="44"/>
      <c r="C123" s="324" t="s">
        <v>676</v>
      </c>
      <c r="D123" s="324" t="s">
        <v>677</v>
      </c>
      <c r="E123" s="17" t="s">
        <v>189</v>
      </c>
      <c r="F123" s="325">
        <v>4.2750000000000004</v>
      </c>
      <c r="G123" s="38"/>
      <c r="H123" s="44"/>
    </row>
    <row r="124" s="2" customFormat="1" ht="16.8" customHeight="1">
      <c r="A124" s="38"/>
      <c r="B124" s="44"/>
      <c r="C124" s="320" t="s">
        <v>511</v>
      </c>
      <c r="D124" s="321" t="s">
        <v>512</v>
      </c>
      <c r="E124" s="322" t="s">
        <v>1</v>
      </c>
      <c r="F124" s="323">
        <v>12</v>
      </c>
      <c r="G124" s="38"/>
      <c r="H124" s="44"/>
    </row>
    <row r="125" s="2" customFormat="1" ht="16.8" customHeight="1">
      <c r="A125" s="38"/>
      <c r="B125" s="44"/>
      <c r="C125" s="324" t="s">
        <v>511</v>
      </c>
      <c r="D125" s="324" t="s">
        <v>700</v>
      </c>
      <c r="E125" s="17" t="s">
        <v>1</v>
      </c>
      <c r="F125" s="325">
        <v>12</v>
      </c>
      <c r="G125" s="38"/>
      <c r="H125" s="44"/>
    </row>
    <row r="126" s="2" customFormat="1" ht="16.8" customHeight="1">
      <c r="A126" s="38"/>
      <c r="B126" s="44"/>
      <c r="C126" s="326" t="s">
        <v>1105</v>
      </c>
      <c r="D126" s="38"/>
      <c r="E126" s="38"/>
      <c r="F126" s="38"/>
      <c r="G126" s="38"/>
      <c r="H126" s="44"/>
    </row>
    <row r="127" s="2" customFormat="1" ht="16.8" customHeight="1">
      <c r="A127" s="38"/>
      <c r="B127" s="44"/>
      <c r="C127" s="324" t="s">
        <v>697</v>
      </c>
      <c r="D127" s="324" t="s">
        <v>698</v>
      </c>
      <c r="E127" s="17" t="s">
        <v>264</v>
      </c>
      <c r="F127" s="325">
        <v>12</v>
      </c>
      <c r="G127" s="38"/>
      <c r="H127" s="44"/>
    </row>
    <row r="128" s="2" customFormat="1" ht="16.8" customHeight="1">
      <c r="A128" s="38"/>
      <c r="B128" s="44"/>
      <c r="C128" s="324" t="s">
        <v>704</v>
      </c>
      <c r="D128" s="324" t="s">
        <v>705</v>
      </c>
      <c r="E128" s="17" t="s">
        <v>264</v>
      </c>
      <c r="F128" s="325">
        <v>12</v>
      </c>
      <c r="G128" s="38"/>
      <c r="H128" s="44"/>
    </row>
    <row r="129" s="2" customFormat="1" ht="16.8" customHeight="1">
      <c r="A129" s="38"/>
      <c r="B129" s="44"/>
      <c r="C129" s="320" t="s">
        <v>509</v>
      </c>
      <c r="D129" s="321" t="s">
        <v>510</v>
      </c>
      <c r="E129" s="322" t="s">
        <v>1</v>
      </c>
      <c r="F129" s="323">
        <v>23</v>
      </c>
      <c r="G129" s="38"/>
      <c r="H129" s="44"/>
    </row>
    <row r="130" s="2" customFormat="1" ht="16.8" customHeight="1">
      <c r="A130" s="38"/>
      <c r="B130" s="44"/>
      <c r="C130" s="324" t="s">
        <v>1</v>
      </c>
      <c r="D130" s="324" t="s">
        <v>695</v>
      </c>
      <c r="E130" s="17" t="s">
        <v>1</v>
      </c>
      <c r="F130" s="325">
        <v>17</v>
      </c>
      <c r="G130" s="38"/>
      <c r="H130" s="44"/>
    </row>
    <row r="131" s="2" customFormat="1" ht="16.8" customHeight="1">
      <c r="A131" s="38"/>
      <c r="B131" s="44"/>
      <c r="C131" s="324" t="s">
        <v>1</v>
      </c>
      <c r="D131" s="324" t="s">
        <v>696</v>
      </c>
      <c r="E131" s="17" t="s">
        <v>1</v>
      </c>
      <c r="F131" s="325">
        <v>6</v>
      </c>
      <c r="G131" s="38"/>
      <c r="H131" s="44"/>
    </row>
    <row r="132" s="2" customFormat="1" ht="16.8" customHeight="1">
      <c r="A132" s="38"/>
      <c r="B132" s="44"/>
      <c r="C132" s="324" t="s">
        <v>509</v>
      </c>
      <c r="D132" s="324" t="s">
        <v>186</v>
      </c>
      <c r="E132" s="17" t="s">
        <v>1</v>
      </c>
      <c r="F132" s="325">
        <v>23</v>
      </c>
      <c r="G132" s="38"/>
      <c r="H132" s="44"/>
    </row>
    <row r="133" s="2" customFormat="1" ht="16.8" customHeight="1">
      <c r="A133" s="38"/>
      <c r="B133" s="44"/>
      <c r="C133" s="326" t="s">
        <v>1105</v>
      </c>
      <c r="D133" s="38"/>
      <c r="E133" s="38"/>
      <c r="F133" s="38"/>
      <c r="G133" s="38"/>
      <c r="H133" s="44"/>
    </row>
    <row r="134" s="2" customFormat="1" ht="16.8" customHeight="1">
      <c r="A134" s="38"/>
      <c r="B134" s="44"/>
      <c r="C134" s="324" t="s">
        <v>692</v>
      </c>
      <c r="D134" s="324" t="s">
        <v>693</v>
      </c>
      <c r="E134" s="17" t="s">
        <v>175</v>
      </c>
      <c r="F134" s="325">
        <v>23</v>
      </c>
      <c r="G134" s="38"/>
      <c r="H134" s="44"/>
    </row>
    <row r="135" s="2" customFormat="1" ht="16.8" customHeight="1">
      <c r="A135" s="38"/>
      <c r="B135" s="44"/>
      <c r="C135" s="324" t="s">
        <v>701</v>
      </c>
      <c r="D135" s="324" t="s">
        <v>702</v>
      </c>
      <c r="E135" s="17" t="s">
        <v>175</v>
      </c>
      <c r="F135" s="325">
        <v>23</v>
      </c>
      <c r="G135" s="38"/>
      <c r="H135" s="44"/>
    </row>
    <row r="136" s="2" customFormat="1" ht="16.8" customHeight="1">
      <c r="A136" s="38"/>
      <c r="B136" s="44"/>
      <c r="C136" s="324" t="s">
        <v>707</v>
      </c>
      <c r="D136" s="324" t="s">
        <v>708</v>
      </c>
      <c r="E136" s="17" t="s">
        <v>175</v>
      </c>
      <c r="F136" s="325">
        <v>23</v>
      </c>
      <c r="G136" s="38"/>
      <c r="H136" s="44"/>
    </row>
    <row r="137" s="2" customFormat="1" ht="16.8" customHeight="1">
      <c r="A137" s="38"/>
      <c r="B137" s="44"/>
      <c r="C137" s="320" t="s">
        <v>492</v>
      </c>
      <c r="D137" s="321" t="s">
        <v>492</v>
      </c>
      <c r="E137" s="322" t="s">
        <v>1</v>
      </c>
      <c r="F137" s="323">
        <v>0</v>
      </c>
      <c r="G137" s="38"/>
      <c r="H137" s="44"/>
    </row>
    <row r="138" s="2" customFormat="1" ht="16.8" customHeight="1">
      <c r="A138" s="38"/>
      <c r="B138" s="44"/>
      <c r="C138" s="324" t="s">
        <v>492</v>
      </c>
      <c r="D138" s="324" t="s">
        <v>76</v>
      </c>
      <c r="E138" s="17" t="s">
        <v>1</v>
      </c>
      <c r="F138" s="325">
        <v>0</v>
      </c>
      <c r="G138" s="38"/>
      <c r="H138" s="44"/>
    </row>
    <row r="139" s="2" customFormat="1" ht="16.8" customHeight="1">
      <c r="A139" s="38"/>
      <c r="B139" s="44"/>
      <c r="C139" s="326" t="s">
        <v>1105</v>
      </c>
      <c r="D139" s="38"/>
      <c r="E139" s="38"/>
      <c r="F139" s="38"/>
      <c r="G139" s="38"/>
      <c r="H139" s="44"/>
    </row>
    <row r="140" s="2" customFormat="1" ht="16.8" customHeight="1">
      <c r="A140" s="38"/>
      <c r="B140" s="44"/>
      <c r="C140" s="324" t="s">
        <v>754</v>
      </c>
      <c r="D140" s="324" t="s">
        <v>755</v>
      </c>
      <c r="E140" s="17" t="s">
        <v>189</v>
      </c>
      <c r="F140" s="325">
        <v>87.641000000000005</v>
      </c>
      <c r="G140" s="38"/>
      <c r="H140" s="44"/>
    </row>
    <row r="141" s="2" customFormat="1" ht="16.8" customHeight="1">
      <c r="A141" s="38"/>
      <c r="B141" s="44"/>
      <c r="C141" s="320" t="s">
        <v>488</v>
      </c>
      <c r="D141" s="321" t="s">
        <v>488</v>
      </c>
      <c r="E141" s="322" t="s">
        <v>1</v>
      </c>
      <c r="F141" s="323">
        <v>43.32</v>
      </c>
      <c r="G141" s="38"/>
      <c r="H141" s="44"/>
    </row>
    <row r="142" s="2" customFormat="1" ht="16.8" customHeight="1">
      <c r="A142" s="38"/>
      <c r="B142" s="44"/>
      <c r="C142" s="324" t="s">
        <v>1</v>
      </c>
      <c r="D142" s="324" t="s">
        <v>559</v>
      </c>
      <c r="E142" s="17" t="s">
        <v>1</v>
      </c>
      <c r="F142" s="325">
        <v>18.899999999999999</v>
      </c>
      <c r="G142" s="38"/>
      <c r="H142" s="44"/>
    </row>
    <row r="143" s="2" customFormat="1" ht="16.8" customHeight="1">
      <c r="A143" s="38"/>
      <c r="B143" s="44"/>
      <c r="C143" s="324" t="s">
        <v>1</v>
      </c>
      <c r="D143" s="324" t="s">
        <v>560</v>
      </c>
      <c r="E143" s="17" t="s">
        <v>1</v>
      </c>
      <c r="F143" s="325">
        <v>6.4199999999999999</v>
      </c>
      <c r="G143" s="38"/>
      <c r="H143" s="44"/>
    </row>
    <row r="144" s="2" customFormat="1" ht="16.8" customHeight="1">
      <c r="A144" s="38"/>
      <c r="B144" s="44"/>
      <c r="C144" s="324" t="s">
        <v>1</v>
      </c>
      <c r="D144" s="324" t="s">
        <v>561</v>
      </c>
      <c r="E144" s="17" t="s">
        <v>1</v>
      </c>
      <c r="F144" s="325">
        <v>18</v>
      </c>
      <c r="G144" s="38"/>
      <c r="H144" s="44"/>
    </row>
    <row r="145" s="2" customFormat="1" ht="16.8" customHeight="1">
      <c r="A145" s="38"/>
      <c r="B145" s="44"/>
      <c r="C145" s="324" t="s">
        <v>488</v>
      </c>
      <c r="D145" s="324" t="s">
        <v>186</v>
      </c>
      <c r="E145" s="17" t="s">
        <v>1</v>
      </c>
      <c r="F145" s="325">
        <v>43.32</v>
      </c>
      <c r="G145" s="38"/>
      <c r="H145" s="44"/>
    </row>
    <row r="146" s="2" customFormat="1" ht="16.8" customHeight="1">
      <c r="A146" s="38"/>
      <c r="B146" s="44"/>
      <c r="C146" s="326" t="s">
        <v>1105</v>
      </c>
      <c r="D146" s="38"/>
      <c r="E146" s="38"/>
      <c r="F146" s="38"/>
      <c r="G146" s="38"/>
      <c r="H146" s="44"/>
    </row>
    <row r="147" s="2" customFormat="1" ht="16.8" customHeight="1">
      <c r="A147" s="38"/>
      <c r="B147" s="44"/>
      <c r="C147" s="324" t="s">
        <v>288</v>
      </c>
      <c r="D147" s="324" t="s">
        <v>289</v>
      </c>
      <c r="E147" s="17" t="s">
        <v>189</v>
      </c>
      <c r="F147" s="325">
        <v>43.32</v>
      </c>
      <c r="G147" s="38"/>
      <c r="H147" s="44"/>
    </row>
    <row r="148" s="2" customFormat="1" ht="16.8" customHeight="1">
      <c r="A148" s="38"/>
      <c r="B148" s="44"/>
      <c r="C148" s="324" t="s">
        <v>548</v>
      </c>
      <c r="D148" s="324" t="s">
        <v>549</v>
      </c>
      <c r="E148" s="17" t="s">
        <v>189</v>
      </c>
      <c r="F148" s="325">
        <v>43.32</v>
      </c>
      <c r="G148" s="38"/>
      <c r="H148" s="44"/>
    </row>
    <row r="149" s="2" customFormat="1" ht="16.8" customHeight="1">
      <c r="A149" s="38"/>
      <c r="B149" s="44"/>
      <c r="C149" s="324" t="s">
        <v>457</v>
      </c>
      <c r="D149" s="324" t="s">
        <v>458</v>
      </c>
      <c r="E149" s="17" t="s">
        <v>189</v>
      </c>
      <c r="F149" s="325">
        <v>120.16200000000001</v>
      </c>
      <c r="G149" s="38"/>
      <c r="H149" s="44"/>
    </row>
    <row r="150" s="2" customFormat="1">
      <c r="A150" s="38"/>
      <c r="B150" s="44"/>
      <c r="C150" s="324" t="s">
        <v>284</v>
      </c>
      <c r="D150" s="324" t="s">
        <v>285</v>
      </c>
      <c r="E150" s="17" t="s">
        <v>189</v>
      </c>
      <c r="F150" s="325">
        <v>43.32</v>
      </c>
      <c r="G150" s="38"/>
      <c r="H150" s="44"/>
    </row>
    <row r="151" s="2" customFormat="1" ht="16.8" customHeight="1">
      <c r="A151" s="38"/>
      <c r="B151" s="44"/>
      <c r="C151" s="320" t="s">
        <v>483</v>
      </c>
      <c r="D151" s="321" t="s">
        <v>483</v>
      </c>
      <c r="E151" s="322" t="s">
        <v>1</v>
      </c>
      <c r="F151" s="323">
        <v>58.536000000000001</v>
      </c>
      <c r="G151" s="38"/>
      <c r="H151" s="44"/>
    </row>
    <row r="152" s="2" customFormat="1">
      <c r="A152" s="38"/>
      <c r="B152" s="44"/>
      <c r="C152" s="324" t="s">
        <v>483</v>
      </c>
      <c r="D152" s="324" t="s">
        <v>740</v>
      </c>
      <c r="E152" s="17" t="s">
        <v>1</v>
      </c>
      <c r="F152" s="325">
        <v>58.536000000000001</v>
      </c>
      <c r="G152" s="38"/>
      <c r="H152" s="44"/>
    </row>
    <row r="153" s="2" customFormat="1" ht="16.8" customHeight="1">
      <c r="A153" s="38"/>
      <c r="B153" s="44"/>
      <c r="C153" s="326" t="s">
        <v>1105</v>
      </c>
      <c r="D153" s="38"/>
      <c r="E153" s="38"/>
      <c r="F153" s="38"/>
      <c r="G153" s="38"/>
      <c r="H153" s="44"/>
    </row>
    <row r="154" s="2" customFormat="1" ht="16.8" customHeight="1">
      <c r="A154" s="38"/>
      <c r="B154" s="44"/>
      <c r="C154" s="324" t="s">
        <v>737</v>
      </c>
      <c r="D154" s="324" t="s">
        <v>738</v>
      </c>
      <c r="E154" s="17" t="s">
        <v>189</v>
      </c>
      <c r="F154" s="325">
        <v>58.536000000000001</v>
      </c>
      <c r="G154" s="38"/>
      <c r="H154" s="44"/>
    </row>
    <row r="155" s="2" customFormat="1" ht="16.8" customHeight="1">
      <c r="A155" s="38"/>
      <c r="B155" s="44"/>
      <c r="C155" s="324" t="s">
        <v>531</v>
      </c>
      <c r="D155" s="324" t="s">
        <v>532</v>
      </c>
      <c r="E155" s="17" t="s">
        <v>189</v>
      </c>
      <c r="F155" s="325">
        <v>105.17700000000001</v>
      </c>
      <c r="G155" s="38"/>
      <c r="H155" s="44"/>
    </row>
    <row r="156" s="2" customFormat="1" ht="16.8" customHeight="1">
      <c r="A156" s="38"/>
      <c r="B156" s="44"/>
      <c r="C156" s="324" t="s">
        <v>539</v>
      </c>
      <c r="D156" s="324" t="s">
        <v>540</v>
      </c>
      <c r="E156" s="17" t="s">
        <v>189</v>
      </c>
      <c r="F156" s="325">
        <v>2</v>
      </c>
      <c r="G156" s="38"/>
      <c r="H156" s="44"/>
    </row>
    <row r="157" s="2" customFormat="1" ht="16.8" customHeight="1">
      <c r="A157" s="38"/>
      <c r="B157" s="44"/>
      <c r="C157" s="324" t="s">
        <v>717</v>
      </c>
      <c r="D157" s="324" t="s">
        <v>718</v>
      </c>
      <c r="E157" s="17" t="s">
        <v>189</v>
      </c>
      <c r="F157" s="325">
        <v>58.536000000000001</v>
      </c>
      <c r="G157" s="38"/>
      <c r="H157" s="44"/>
    </row>
    <row r="158" s="2" customFormat="1" ht="16.8" customHeight="1">
      <c r="A158" s="38"/>
      <c r="B158" s="44"/>
      <c r="C158" s="324" t="s">
        <v>722</v>
      </c>
      <c r="D158" s="324" t="s">
        <v>723</v>
      </c>
      <c r="E158" s="17" t="s">
        <v>189</v>
      </c>
      <c r="F158" s="325">
        <v>52.682000000000002</v>
      </c>
      <c r="G158" s="38"/>
      <c r="H158" s="44"/>
    </row>
    <row r="159" s="2" customFormat="1" ht="16.8" customHeight="1">
      <c r="A159" s="38"/>
      <c r="B159" s="44"/>
      <c r="C159" s="324" t="s">
        <v>457</v>
      </c>
      <c r="D159" s="324" t="s">
        <v>458</v>
      </c>
      <c r="E159" s="17" t="s">
        <v>189</v>
      </c>
      <c r="F159" s="325">
        <v>120.16200000000001</v>
      </c>
      <c r="G159" s="38"/>
      <c r="H159" s="44"/>
    </row>
    <row r="160" s="2" customFormat="1" ht="16.8" customHeight="1">
      <c r="A160" s="38"/>
      <c r="B160" s="44"/>
      <c r="C160" s="324" t="s">
        <v>764</v>
      </c>
      <c r="D160" s="324" t="s">
        <v>765</v>
      </c>
      <c r="E160" s="17" t="s">
        <v>189</v>
      </c>
      <c r="F160" s="325">
        <v>58.536000000000001</v>
      </c>
      <c r="G160" s="38"/>
      <c r="H160" s="44"/>
    </row>
    <row r="161" s="2" customFormat="1" ht="16.8" customHeight="1">
      <c r="A161" s="38"/>
      <c r="B161" s="44"/>
      <c r="C161" s="320" t="s">
        <v>513</v>
      </c>
      <c r="D161" s="321" t="s">
        <v>514</v>
      </c>
      <c r="E161" s="322" t="s">
        <v>1</v>
      </c>
      <c r="F161" s="323">
        <v>85.641000000000005</v>
      </c>
      <c r="G161" s="38"/>
      <c r="H161" s="44"/>
    </row>
    <row r="162" s="2" customFormat="1" ht="16.8" customHeight="1">
      <c r="A162" s="38"/>
      <c r="B162" s="44"/>
      <c r="C162" s="324" t="s">
        <v>1</v>
      </c>
      <c r="D162" s="324" t="s">
        <v>751</v>
      </c>
      <c r="E162" s="17" t="s">
        <v>1</v>
      </c>
      <c r="F162" s="325">
        <v>0</v>
      </c>
      <c r="G162" s="38"/>
      <c r="H162" s="44"/>
    </row>
    <row r="163" s="2" customFormat="1" ht="16.8" customHeight="1">
      <c r="A163" s="38"/>
      <c r="B163" s="44"/>
      <c r="C163" s="324" t="s">
        <v>513</v>
      </c>
      <c r="D163" s="324" t="s">
        <v>752</v>
      </c>
      <c r="E163" s="17" t="s">
        <v>1</v>
      </c>
      <c r="F163" s="325">
        <v>85.641000000000005</v>
      </c>
      <c r="G163" s="38"/>
      <c r="H163" s="44"/>
    </row>
    <row r="164" s="2" customFormat="1" ht="16.8" customHeight="1">
      <c r="A164" s="38"/>
      <c r="B164" s="44"/>
      <c r="C164" s="326" t="s">
        <v>1105</v>
      </c>
      <c r="D164" s="38"/>
      <c r="E164" s="38"/>
      <c r="F164" s="38"/>
      <c r="G164" s="38"/>
      <c r="H164" s="44"/>
    </row>
    <row r="165" s="2" customFormat="1" ht="16.8" customHeight="1">
      <c r="A165" s="38"/>
      <c r="B165" s="44"/>
      <c r="C165" s="324" t="s">
        <v>748</v>
      </c>
      <c r="D165" s="324" t="s">
        <v>749</v>
      </c>
      <c r="E165" s="17" t="s">
        <v>189</v>
      </c>
      <c r="F165" s="325">
        <v>85.641000000000005</v>
      </c>
      <c r="G165" s="38"/>
      <c r="H165" s="44"/>
    </row>
    <row r="166" s="2" customFormat="1" ht="16.8" customHeight="1">
      <c r="A166" s="38"/>
      <c r="B166" s="44"/>
      <c r="C166" s="324" t="s">
        <v>754</v>
      </c>
      <c r="D166" s="324" t="s">
        <v>755</v>
      </c>
      <c r="E166" s="17" t="s">
        <v>189</v>
      </c>
      <c r="F166" s="325">
        <v>87.641000000000005</v>
      </c>
      <c r="G166" s="38"/>
      <c r="H166" s="44"/>
    </row>
    <row r="167" s="2" customFormat="1" ht="16.8" customHeight="1">
      <c r="A167" s="38"/>
      <c r="B167" s="44"/>
      <c r="C167" s="320" t="s">
        <v>134</v>
      </c>
      <c r="D167" s="321" t="s">
        <v>134</v>
      </c>
      <c r="E167" s="322" t="s">
        <v>1</v>
      </c>
      <c r="F167" s="323">
        <v>1.714</v>
      </c>
      <c r="G167" s="38"/>
      <c r="H167" s="44"/>
    </row>
    <row r="168" s="2" customFormat="1" ht="16.8" customHeight="1">
      <c r="A168" s="38"/>
      <c r="B168" s="44"/>
      <c r="C168" s="324" t="s">
        <v>134</v>
      </c>
      <c r="D168" s="324" t="s">
        <v>675</v>
      </c>
      <c r="E168" s="17" t="s">
        <v>1</v>
      </c>
      <c r="F168" s="325">
        <v>1.714</v>
      </c>
      <c r="G168" s="38"/>
      <c r="H168" s="44"/>
    </row>
    <row r="169" s="2" customFormat="1" ht="16.8" customHeight="1">
      <c r="A169" s="38"/>
      <c r="B169" s="44"/>
      <c r="C169" s="326" t="s">
        <v>1105</v>
      </c>
      <c r="D169" s="38"/>
      <c r="E169" s="38"/>
      <c r="F169" s="38"/>
      <c r="G169" s="38"/>
      <c r="H169" s="44"/>
    </row>
    <row r="170" s="2" customFormat="1" ht="16.8" customHeight="1">
      <c r="A170" s="38"/>
      <c r="B170" s="44"/>
      <c r="C170" s="324" t="s">
        <v>424</v>
      </c>
      <c r="D170" s="324" t="s">
        <v>425</v>
      </c>
      <c r="E170" s="17" t="s">
        <v>189</v>
      </c>
      <c r="F170" s="325">
        <v>1.714</v>
      </c>
      <c r="G170" s="38"/>
      <c r="H170" s="44"/>
    </row>
    <row r="171" s="2" customFormat="1" ht="16.8" customHeight="1">
      <c r="A171" s="38"/>
      <c r="B171" s="44"/>
      <c r="C171" s="324" t="s">
        <v>419</v>
      </c>
      <c r="D171" s="324" t="s">
        <v>420</v>
      </c>
      <c r="E171" s="17" t="s">
        <v>189</v>
      </c>
      <c r="F171" s="325">
        <v>5.9889999999999999</v>
      </c>
      <c r="G171" s="38"/>
      <c r="H171" s="44"/>
    </row>
    <row r="172" s="2" customFormat="1" ht="16.8" customHeight="1">
      <c r="A172" s="38"/>
      <c r="B172" s="44"/>
      <c r="C172" s="320" t="s">
        <v>506</v>
      </c>
      <c r="D172" s="321" t="s">
        <v>507</v>
      </c>
      <c r="E172" s="322" t="s">
        <v>1</v>
      </c>
      <c r="F172" s="323">
        <v>2.3300000000000001</v>
      </c>
      <c r="G172" s="38"/>
      <c r="H172" s="44"/>
    </row>
    <row r="173" s="2" customFormat="1" ht="16.8" customHeight="1">
      <c r="A173" s="38"/>
      <c r="B173" s="44"/>
      <c r="C173" s="324" t="s">
        <v>506</v>
      </c>
      <c r="D173" s="324" t="s">
        <v>685</v>
      </c>
      <c r="E173" s="17" t="s">
        <v>1</v>
      </c>
      <c r="F173" s="325">
        <v>2.3300000000000001</v>
      </c>
      <c r="G173" s="38"/>
      <c r="H173" s="44"/>
    </row>
    <row r="174" s="2" customFormat="1" ht="16.8" customHeight="1">
      <c r="A174" s="38"/>
      <c r="B174" s="44"/>
      <c r="C174" s="326" t="s">
        <v>1105</v>
      </c>
      <c r="D174" s="38"/>
      <c r="E174" s="38"/>
      <c r="F174" s="38"/>
      <c r="G174" s="38"/>
      <c r="H174" s="44"/>
    </row>
    <row r="175" s="2" customFormat="1" ht="16.8" customHeight="1">
      <c r="A175" s="38"/>
      <c r="B175" s="44"/>
      <c r="C175" s="324" t="s">
        <v>679</v>
      </c>
      <c r="D175" s="324" t="s">
        <v>680</v>
      </c>
      <c r="E175" s="17" t="s">
        <v>189</v>
      </c>
      <c r="F175" s="325">
        <v>21.140000000000001</v>
      </c>
      <c r="G175" s="38"/>
      <c r="H175" s="44"/>
    </row>
    <row r="176" s="2" customFormat="1" ht="16.8" customHeight="1">
      <c r="A176" s="38"/>
      <c r="B176" s="44"/>
      <c r="C176" s="324" t="s">
        <v>687</v>
      </c>
      <c r="D176" s="324" t="s">
        <v>688</v>
      </c>
      <c r="E176" s="17" t="s">
        <v>189</v>
      </c>
      <c r="F176" s="325">
        <v>34.640000000000001</v>
      </c>
      <c r="G176" s="38"/>
      <c r="H176" s="44"/>
    </row>
    <row r="177" s="2" customFormat="1" ht="16.8" customHeight="1">
      <c r="A177" s="38"/>
      <c r="B177" s="44"/>
      <c r="C177" s="324" t="s">
        <v>437</v>
      </c>
      <c r="D177" s="324" t="s">
        <v>438</v>
      </c>
      <c r="E177" s="17" t="s">
        <v>189</v>
      </c>
      <c r="F177" s="325">
        <v>34.640000000000001</v>
      </c>
      <c r="G177" s="38"/>
      <c r="H177" s="44"/>
    </row>
    <row r="178" s="2" customFormat="1" ht="16.8" customHeight="1">
      <c r="A178" s="38"/>
      <c r="B178" s="44"/>
      <c r="C178" s="320" t="s">
        <v>481</v>
      </c>
      <c r="D178" s="321" t="s">
        <v>481</v>
      </c>
      <c r="E178" s="322" t="s">
        <v>1</v>
      </c>
      <c r="F178" s="323">
        <v>46.640999999999998</v>
      </c>
      <c r="G178" s="38"/>
      <c r="H178" s="44"/>
    </row>
    <row r="179" s="2" customFormat="1" ht="16.8" customHeight="1">
      <c r="A179" s="38"/>
      <c r="B179" s="44"/>
      <c r="C179" s="324" t="s">
        <v>481</v>
      </c>
      <c r="D179" s="324" t="s">
        <v>487</v>
      </c>
      <c r="E179" s="17" t="s">
        <v>1</v>
      </c>
      <c r="F179" s="325">
        <v>46.640999999999998</v>
      </c>
      <c r="G179" s="38"/>
      <c r="H179" s="44"/>
    </row>
    <row r="180" s="2" customFormat="1" ht="16.8" customHeight="1">
      <c r="A180" s="38"/>
      <c r="B180" s="44"/>
      <c r="C180" s="326" t="s">
        <v>1105</v>
      </c>
      <c r="D180" s="38"/>
      <c r="E180" s="38"/>
      <c r="F180" s="38"/>
      <c r="G180" s="38"/>
      <c r="H180" s="44"/>
    </row>
    <row r="181" s="2" customFormat="1" ht="16.8" customHeight="1">
      <c r="A181" s="38"/>
      <c r="B181" s="44"/>
      <c r="C181" s="324" t="s">
        <v>539</v>
      </c>
      <c r="D181" s="324" t="s">
        <v>540</v>
      </c>
      <c r="E181" s="17" t="s">
        <v>189</v>
      </c>
      <c r="F181" s="325">
        <v>2</v>
      </c>
      <c r="G181" s="38"/>
      <c r="H181" s="44"/>
    </row>
    <row r="182" s="2" customFormat="1" ht="16.8" customHeight="1">
      <c r="A182" s="38"/>
      <c r="B182" s="44"/>
      <c r="C182" s="324" t="s">
        <v>531</v>
      </c>
      <c r="D182" s="324" t="s">
        <v>532</v>
      </c>
      <c r="E182" s="17" t="s">
        <v>189</v>
      </c>
      <c r="F182" s="325">
        <v>105.17700000000001</v>
      </c>
      <c r="G182" s="38"/>
      <c r="H182" s="44"/>
    </row>
    <row r="183" s="2" customFormat="1" ht="16.8" customHeight="1">
      <c r="A183" s="38"/>
      <c r="B183" s="44"/>
      <c r="C183" s="324" t="s">
        <v>710</v>
      </c>
      <c r="D183" s="324" t="s">
        <v>711</v>
      </c>
      <c r="E183" s="17" t="s">
        <v>189</v>
      </c>
      <c r="F183" s="325">
        <v>42.820999999999998</v>
      </c>
      <c r="G183" s="38"/>
      <c r="H183" s="44"/>
    </row>
    <row r="184" s="2" customFormat="1" ht="16.8" customHeight="1">
      <c r="A184" s="38"/>
      <c r="B184" s="44"/>
      <c r="C184" s="324" t="s">
        <v>714</v>
      </c>
      <c r="D184" s="324" t="s">
        <v>715</v>
      </c>
      <c r="E184" s="17" t="s">
        <v>189</v>
      </c>
      <c r="F184" s="325">
        <v>42.820999999999998</v>
      </c>
      <c r="G184" s="38"/>
      <c r="H184" s="44"/>
    </row>
    <row r="185" s="2" customFormat="1" ht="16.8" customHeight="1">
      <c r="A185" s="38"/>
      <c r="B185" s="44"/>
      <c r="C185" s="324" t="s">
        <v>748</v>
      </c>
      <c r="D185" s="324" t="s">
        <v>749</v>
      </c>
      <c r="E185" s="17" t="s">
        <v>189</v>
      </c>
      <c r="F185" s="325">
        <v>85.641000000000005</v>
      </c>
      <c r="G185" s="38"/>
      <c r="H185" s="44"/>
    </row>
    <row r="186" s="2" customFormat="1" ht="16.8" customHeight="1">
      <c r="A186" s="38"/>
      <c r="B186" s="44"/>
      <c r="C186" s="320" t="s">
        <v>480</v>
      </c>
      <c r="D186" s="321" t="s">
        <v>480</v>
      </c>
      <c r="E186" s="322" t="s">
        <v>1</v>
      </c>
      <c r="F186" s="323">
        <v>39</v>
      </c>
      <c r="G186" s="38"/>
      <c r="H186" s="44"/>
    </row>
    <row r="187" s="2" customFormat="1" ht="16.8" customHeight="1">
      <c r="A187" s="38"/>
      <c r="B187" s="44"/>
      <c r="C187" s="324" t="s">
        <v>480</v>
      </c>
      <c r="D187" s="324" t="s">
        <v>529</v>
      </c>
      <c r="E187" s="17" t="s">
        <v>1</v>
      </c>
      <c r="F187" s="325">
        <v>39</v>
      </c>
      <c r="G187" s="38"/>
      <c r="H187" s="44"/>
    </row>
    <row r="188" s="2" customFormat="1" ht="16.8" customHeight="1">
      <c r="A188" s="38"/>
      <c r="B188" s="44"/>
      <c r="C188" s="326" t="s">
        <v>1105</v>
      </c>
      <c r="D188" s="38"/>
      <c r="E188" s="38"/>
      <c r="F188" s="38"/>
      <c r="G188" s="38"/>
      <c r="H188" s="44"/>
    </row>
    <row r="189" s="2" customFormat="1" ht="16.8" customHeight="1">
      <c r="A189" s="38"/>
      <c r="B189" s="44"/>
      <c r="C189" s="324" t="s">
        <v>526</v>
      </c>
      <c r="D189" s="324" t="s">
        <v>527</v>
      </c>
      <c r="E189" s="17" t="s">
        <v>189</v>
      </c>
      <c r="F189" s="325">
        <v>39</v>
      </c>
      <c r="G189" s="38"/>
      <c r="H189" s="44"/>
    </row>
    <row r="190" s="2" customFormat="1" ht="16.8" customHeight="1">
      <c r="A190" s="38"/>
      <c r="B190" s="44"/>
      <c r="C190" s="324" t="s">
        <v>710</v>
      </c>
      <c r="D190" s="324" t="s">
        <v>711</v>
      </c>
      <c r="E190" s="17" t="s">
        <v>189</v>
      </c>
      <c r="F190" s="325">
        <v>42.820999999999998</v>
      </c>
      <c r="G190" s="38"/>
      <c r="H190" s="44"/>
    </row>
    <row r="191" s="2" customFormat="1" ht="16.8" customHeight="1">
      <c r="A191" s="38"/>
      <c r="B191" s="44"/>
      <c r="C191" s="324" t="s">
        <v>714</v>
      </c>
      <c r="D191" s="324" t="s">
        <v>715</v>
      </c>
      <c r="E191" s="17" t="s">
        <v>189</v>
      </c>
      <c r="F191" s="325">
        <v>42.820999999999998</v>
      </c>
      <c r="G191" s="38"/>
      <c r="H191" s="44"/>
    </row>
    <row r="192" s="2" customFormat="1" ht="16.8" customHeight="1">
      <c r="A192" s="38"/>
      <c r="B192" s="44"/>
      <c r="C192" s="324" t="s">
        <v>748</v>
      </c>
      <c r="D192" s="324" t="s">
        <v>749</v>
      </c>
      <c r="E192" s="17" t="s">
        <v>189</v>
      </c>
      <c r="F192" s="325">
        <v>85.641000000000005</v>
      </c>
      <c r="G192" s="38"/>
      <c r="H192" s="44"/>
    </row>
    <row r="193" s="2" customFormat="1" ht="16.8" customHeight="1">
      <c r="A193" s="38"/>
      <c r="B193" s="44"/>
      <c r="C193" s="320" t="s">
        <v>502</v>
      </c>
      <c r="D193" s="321" t="s">
        <v>502</v>
      </c>
      <c r="E193" s="322" t="s">
        <v>1</v>
      </c>
      <c r="F193" s="323">
        <v>18.809999999999999</v>
      </c>
      <c r="G193" s="38"/>
      <c r="H193" s="44"/>
    </row>
    <row r="194" s="2" customFormat="1" ht="16.8" customHeight="1">
      <c r="A194" s="38"/>
      <c r="B194" s="44"/>
      <c r="C194" s="324" t="s">
        <v>502</v>
      </c>
      <c r="D194" s="324" t="s">
        <v>683</v>
      </c>
      <c r="E194" s="17" t="s">
        <v>1</v>
      </c>
      <c r="F194" s="325">
        <v>18.809999999999999</v>
      </c>
      <c r="G194" s="38"/>
      <c r="H194" s="44"/>
    </row>
    <row r="195" s="2" customFormat="1" ht="16.8" customHeight="1">
      <c r="A195" s="38"/>
      <c r="B195" s="44"/>
      <c r="C195" s="326" t="s">
        <v>1105</v>
      </c>
      <c r="D195" s="38"/>
      <c r="E195" s="38"/>
      <c r="F195" s="38"/>
      <c r="G195" s="38"/>
      <c r="H195" s="44"/>
    </row>
    <row r="196" s="2" customFormat="1" ht="16.8" customHeight="1">
      <c r="A196" s="38"/>
      <c r="B196" s="44"/>
      <c r="C196" s="324" t="s">
        <v>679</v>
      </c>
      <c r="D196" s="324" t="s">
        <v>680</v>
      </c>
      <c r="E196" s="17" t="s">
        <v>189</v>
      </c>
      <c r="F196" s="325">
        <v>21.140000000000001</v>
      </c>
      <c r="G196" s="38"/>
      <c r="H196" s="44"/>
    </row>
    <row r="197" s="2" customFormat="1" ht="16.8" customHeight="1">
      <c r="A197" s="38"/>
      <c r="B197" s="44"/>
      <c r="C197" s="324" t="s">
        <v>687</v>
      </c>
      <c r="D197" s="324" t="s">
        <v>688</v>
      </c>
      <c r="E197" s="17" t="s">
        <v>189</v>
      </c>
      <c r="F197" s="325">
        <v>34.640000000000001</v>
      </c>
      <c r="G197" s="38"/>
      <c r="H197" s="44"/>
    </row>
    <row r="198" s="2" customFormat="1" ht="16.8" customHeight="1">
      <c r="A198" s="38"/>
      <c r="B198" s="44"/>
      <c r="C198" s="324" t="s">
        <v>437</v>
      </c>
      <c r="D198" s="324" t="s">
        <v>438</v>
      </c>
      <c r="E198" s="17" t="s">
        <v>189</v>
      </c>
      <c r="F198" s="325">
        <v>34.640000000000001</v>
      </c>
      <c r="G198" s="38"/>
      <c r="H198" s="44"/>
    </row>
    <row r="199" s="2" customFormat="1" ht="16.8" customHeight="1">
      <c r="A199" s="38"/>
      <c r="B199" s="44"/>
      <c r="C199" s="320" t="s">
        <v>504</v>
      </c>
      <c r="D199" s="321" t="s">
        <v>504</v>
      </c>
      <c r="E199" s="322" t="s">
        <v>1</v>
      </c>
      <c r="F199" s="323">
        <v>13.5</v>
      </c>
      <c r="G199" s="38"/>
      <c r="H199" s="44"/>
    </row>
    <row r="200" s="2" customFormat="1" ht="16.8" customHeight="1">
      <c r="A200" s="38"/>
      <c r="B200" s="44"/>
      <c r="C200" s="324" t="s">
        <v>504</v>
      </c>
      <c r="D200" s="324" t="s">
        <v>684</v>
      </c>
      <c r="E200" s="17" t="s">
        <v>1</v>
      </c>
      <c r="F200" s="325">
        <v>13.5</v>
      </c>
      <c r="G200" s="38"/>
      <c r="H200" s="44"/>
    </row>
    <row r="201" s="2" customFormat="1" ht="16.8" customHeight="1">
      <c r="A201" s="38"/>
      <c r="B201" s="44"/>
      <c r="C201" s="326" t="s">
        <v>1105</v>
      </c>
      <c r="D201" s="38"/>
      <c r="E201" s="38"/>
      <c r="F201" s="38"/>
      <c r="G201" s="38"/>
      <c r="H201" s="44"/>
    </row>
    <row r="202" s="2" customFormat="1" ht="16.8" customHeight="1">
      <c r="A202" s="38"/>
      <c r="B202" s="44"/>
      <c r="C202" s="324" t="s">
        <v>679</v>
      </c>
      <c r="D202" s="324" t="s">
        <v>680</v>
      </c>
      <c r="E202" s="17" t="s">
        <v>189</v>
      </c>
      <c r="F202" s="325">
        <v>21.140000000000001</v>
      </c>
      <c r="G202" s="38"/>
      <c r="H202" s="44"/>
    </row>
    <row r="203" s="2" customFormat="1" ht="16.8" customHeight="1">
      <c r="A203" s="38"/>
      <c r="B203" s="44"/>
      <c r="C203" s="324" t="s">
        <v>687</v>
      </c>
      <c r="D203" s="324" t="s">
        <v>688</v>
      </c>
      <c r="E203" s="17" t="s">
        <v>189</v>
      </c>
      <c r="F203" s="325">
        <v>34.640000000000001</v>
      </c>
      <c r="G203" s="38"/>
      <c r="H203" s="44"/>
    </row>
    <row r="204" s="2" customFormat="1" ht="16.8" customHeight="1">
      <c r="A204" s="38"/>
      <c r="B204" s="44"/>
      <c r="C204" s="324" t="s">
        <v>437</v>
      </c>
      <c r="D204" s="324" t="s">
        <v>438</v>
      </c>
      <c r="E204" s="17" t="s">
        <v>189</v>
      </c>
      <c r="F204" s="325">
        <v>34.640000000000001</v>
      </c>
      <c r="G204" s="38"/>
      <c r="H204" s="44"/>
    </row>
    <row r="205" s="2" customFormat="1" ht="16.8" customHeight="1">
      <c r="A205" s="38"/>
      <c r="B205" s="44"/>
      <c r="C205" s="320" t="s">
        <v>494</v>
      </c>
      <c r="D205" s="321" t="s">
        <v>494</v>
      </c>
      <c r="E205" s="322" t="s">
        <v>1</v>
      </c>
      <c r="F205" s="323">
        <v>6</v>
      </c>
      <c r="G205" s="38"/>
      <c r="H205" s="44"/>
    </row>
    <row r="206" s="2" customFormat="1" ht="16.8" customHeight="1">
      <c r="A206" s="38"/>
      <c r="B206" s="44"/>
      <c r="C206" s="324" t="s">
        <v>494</v>
      </c>
      <c r="D206" s="324" t="s">
        <v>201</v>
      </c>
      <c r="E206" s="17" t="s">
        <v>1</v>
      </c>
      <c r="F206" s="325">
        <v>6</v>
      </c>
      <c r="G206" s="38"/>
      <c r="H206" s="44"/>
    </row>
    <row r="207" s="2" customFormat="1" ht="16.8" customHeight="1">
      <c r="A207" s="38"/>
      <c r="B207" s="44"/>
      <c r="C207" s="326" t="s">
        <v>1105</v>
      </c>
      <c r="D207" s="38"/>
      <c r="E207" s="38"/>
      <c r="F207" s="38"/>
      <c r="G207" s="38"/>
      <c r="H207" s="44"/>
    </row>
    <row r="208" s="2" customFormat="1" ht="16.8" customHeight="1">
      <c r="A208" s="38"/>
      <c r="B208" s="44"/>
      <c r="C208" s="324" t="s">
        <v>381</v>
      </c>
      <c r="D208" s="324" t="s">
        <v>382</v>
      </c>
      <c r="E208" s="17" t="s">
        <v>264</v>
      </c>
      <c r="F208" s="325">
        <v>6</v>
      </c>
      <c r="G208" s="38"/>
      <c r="H208" s="44"/>
    </row>
    <row r="209" s="2" customFormat="1" ht="16.8" customHeight="1">
      <c r="A209" s="38"/>
      <c r="B209" s="44"/>
      <c r="C209" s="324" t="s">
        <v>600</v>
      </c>
      <c r="D209" s="324" t="s">
        <v>601</v>
      </c>
      <c r="E209" s="17" t="s">
        <v>264</v>
      </c>
      <c r="F209" s="325">
        <v>6</v>
      </c>
      <c r="G209" s="38"/>
      <c r="H209" s="44"/>
    </row>
    <row r="210" s="2" customFormat="1" ht="16.8" customHeight="1">
      <c r="A210" s="38"/>
      <c r="B210" s="44"/>
      <c r="C210" s="324" t="s">
        <v>409</v>
      </c>
      <c r="D210" s="324" t="s">
        <v>410</v>
      </c>
      <c r="E210" s="17" t="s">
        <v>264</v>
      </c>
      <c r="F210" s="325">
        <v>6</v>
      </c>
      <c r="G210" s="38"/>
      <c r="H210" s="44"/>
    </row>
    <row r="211" s="2" customFormat="1" ht="16.8" customHeight="1">
      <c r="A211" s="38"/>
      <c r="B211" s="44"/>
      <c r="C211" s="324" t="s">
        <v>604</v>
      </c>
      <c r="D211" s="324" t="s">
        <v>605</v>
      </c>
      <c r="E211" s="17" t="s">
        <v>264</v>
      </c>
      <c r="F211" s="325">
        <v>6</v>
      </c>
      <c r="G211" s="38"/>
      <c r="H211" s="44"/>
    </row>
    <row r="212" s="2" customFormat="1" ht="16.8" customHeight="1">
      <c r="A212" s="38"/>
      <c r="B212" s="44"/>
      <c r="C212" s="324" t="s">
        <v>399</v>
      </c>
      <c r="D212" s="324" t="s">
        <v>400</v>
      </c>
      <c r="E212" s="17" t="s">
        <v>401</v>
      </c>
      <c r="F212" s="325">
        <v>0.17999999999999999</v>
      </c>
      <c r="G212" s="38"/>
      <c r="H212" s="44"/>
    </row>
    <row r="213" s="2" customFormat="1" ht="16.8" customHeight="1">
      <c r="A213" s="38"/>
      <c r="B213" s="44"/>
      <c r="C213" s="324" t="s">
        <v>595</v>
      </c>
      <c r="D213" s="324" t="s">
        <v>596</v>
      </c>
      <c r="E213" s="17" t="s">
        <v>264</v>
      </c>
      <c r="F213" s="325">
        <v>6</v>
      </c>
      <c r="G213" s="38"/>
      <c r="H213" s="44"/>
    </row>
    <row r="214" s="2" customFormat="1" ht="16.8" customHeight="1">
      <c r="A214" s="38"/>
      <c r="B214" s="44"/>
      <c r="C214" s="320" t="s">
        <v>659</v>
      </c>
      <c r="D214" s="321" t="s">
        <v>659</v>
      </c>
      <c r="E214" s="322" t="s">
        <v>1</v>
      </c>
      <c r="F214" s="323">
        <v>0.95999999999999996</v>
      </c>
      <c r="G214" s="38"/>
      <c r="H214" s="44"/>
    </row>
    <row r="215" s="2" customFormat="1" ht="16.8" customHeight="1">
      <c r="A215" s="38"/>
      <c r="B215" s="44"/>
      <c r="C215" s="324" t="s">
        <v>659</v>
      </c>
      <c r="D215" s="324" t="s">
        <v>660</v>
      </c>
      <c r="E215" s="17" t="s">
        <v>1</v>
      </c>
      <c r="F215" s="325">
        <v>0.95999999999999996</v>
      </c>
      <c r="G215" s="38"/>
      <c r="H215" s="44"/>
    </row>
    <row r="216" s="2" customFormat="1" ht="16.8" customHeight="1">
      <c r="A216" s="38"/>
      <c r="B216" s="44"/>
      <c r="C216" s="326" t="s">
        <v>1105</v>
      </c>
      <c r="D216" s="38"/>
      <c r="E216" s="38"/>
      <c r="F216" s="38"/>
      <c r="G216" s="38"/>
      <c r="H216" s="44"/>
    </row>
    <row r="217" s="2" customFormat="1" ht="16.8" customHeight="1">
      <c r="A217" s="38"/>
      <c r="B217" s="44"/>
      <c r="C217" s="324" t="s">
        <v>656</v>
      </c>
      <c r="D217" s="324" t="s">
        <v>657</v>
      </c>
      <c r="E217" s="17" t="s">
        <v>189</v>
      </c>
      <c r="F217" s="325">
        <v>0.95999999999999996</v>
      </c>
      <c r="G217" s="38"/>
      <c r="H217" s="44"/>
    </row>
    <row r="218" s="2" customFormat="1" ht="16.8" customHeight="1">
      <c r="A218" s="38"/>
      <c r="B218" s="44"/>
      <c r="C218" s="324" t="s">
        <v>663</v>
      </c>
      <c r="D218" s="324" t="s">
        <v>664</v>
      </c>
      <c r="E218" s="17" t="s">
        <v>264</v>
      </c>
      <c r="F218" s="325">
        <v>1.5600000000000001</v>
      </c>
      <c r="G218" s="38"/>
      <c r="H218" s="44"/>
    </row>
    <row r="219" s="2" customFormat="1" ht="16.8" customHeight="1">
      <c r="A219" s="38"/>
      <c r="B219" s="44"/>
      <c r="C219" s="324" t="s">
        <v>728</v>
      </c>
      <c r="D219" s="324" t="s">
        <v>729</v>
      </c>
      <c r="E219" s="17" t="s">
        <v>189</v>
      </c>
      <c r="F219" s="325">
        <v>1.5600000000000001</v>
      </c>
      <c r="G219" s="38"/>
      <c r="H219" s="44"/>
    </row>
    <row r="220" s="2" customFormat="1" ht="16.8" customHeight="1">
      <c r="A220" s="38"/>
      <c r="B220" s="44"/>
      <c r="C220" s="324" t="s">
        <v>733</v>
      </c>
      <c r="D220" s="324" t="s">
        <v>734</v>
      </c>
      <c r="E220" s="17" t="s">
        <v>189</v>
      </c>
      <c r="F220" s="325">
        <v>1.5600000000000001</v>
      </c>
      <c r="G220" s="38"/>
      <c r="H220" s="44"/>
    </row>
    <row r="221" s="2" customFormat="1" ht="16.8" customHeight="1">
      <c r="A221" s="38"/>
      <c r="B221" s="44"/>
      <c r="C221" s="320" t="s">
        <v>487</v>
      </c>
      <c r="D221" s="321" t="s">
        <v>487</v>
      </c>
      <c r="E221" s="322" t="s">
        <v>1</v>
      </c>
      <c r="F221" s="323">
        <v>46.640999999999998</v>
      </c>
      <c r="G221" s="38"/>
      <c r="H221" s="44"/>
    </row>
    <row r="222" s="2" customFormat="1" ht="16.8" customHeight="1">
      <c r="A222" s="38"/>
      <c r="B222" s="44"/>
      <c r="C222" s="324" t="s">
        <v>1</v>
      </c>
      <c r="D222" s="324" t="s">
        <v>542</v>
      </c>
      <c r="E222" s="17" t="s">
        <v>1</v>
      </c>
      <c r="F222" s="325">
        <v>106.90900000000001</v>
      </c>
      <c r="G222" s="38"/>
      <c r="H222" s="44"/>
    </row>
    <row r="223" s="2" customFormat="1" ht="16.8" customHeight="1">
      <c r="A223" s="38"/>
      <c r="B223" s="44"/>
      <c r="C223" s="324" t="s">
        <v>1</v>
      </c>
      <c r="D223" s="324" t="s">
        <v>543</v>
      </c>
      <c r="E223" s="17" t="s">
        <v>1</v>
      </c>
      <c r="F223" s="325">
        <v>21.780000000000001</v>
      </c>
      <c r="G223" s="38"/>
      <c r="H223" s="44"/>
    </row>
    <row r="224" s="2" customFormat="1" ht="16.8" customHeight="1">
      <c r="A224" s="38"/>
      <c r="B224" s="44"/>
      <c r="C224" s="324" t="s">
        <v>1</v>
      </c>
      <c r="D224" s="324" t="s">
        <v>544</v>
      </c>
      <c r="E224" s="17" t="s">
        <v>1</v>
      </c>
      <c r="F224" s="325">
        <v>4.4980000000000002</v>
      </c>
      <c r="G224" s="38"/>
      <c r="H224" s="44"/>
    </row>
    <row r="225" s="2" customFormat="1" ht="16.8" customHeight="1">
      <c r="A225" s="38"/>
      <c r="B225" s="44"/>
      <c r="C225" s="324" t="s">
        <v>1</v>
      </c>
      <c r="D225" s="324" t="s">
        <v>545</v>
      </c>
      <c r="E225" s="17" t="s">
        <v>1</v>
      </c>
      <c r="F225" s="325">
        <v>-2.0249999999999999</v>
      </c>
      <c r="G225" s="38"/>
      <c r="H225" s="44"/>
    </row>
    <row r="226" s="2" customFormat="1" ht="16.8" customHeight="1">
      <c r="A226" s="38"/>
      <c r="B226" s="44"/>
      <c r="C226" s="324" t="s">
        <v>1</v>
      </c>
      <c r="D226" s="324" t="s">
        <v>546</v>
      </c>
      <c r="E226" s="17" t="s">
        <v>1</v>
      </c>
      <c r="F226" s="325">
        <v>-6.0499999999999998</v>
      </c>
      <c r="G226" s="38"/>
      <c r="H226" s="44"/>
    </row>
    <row r="227" s="2" customFormat="1" ht="16.8" customHeight="1">
      <c r="A227" s="38"/>
      <c r="B227" s="44"/>
      <c r="C227" s="324" t="s">
        <v>1</v>
      </c>
      <c r="D227" s="324" t="s">
        <v>547</v>
      </c>
      <c r="E227" s="17" t="s">
        <v>1</v>
      </c>
      <c r="F227" s="325">
        <v>-78.471000000000004</v>
      </c>
      <c r="G227" s="38"/>
      <c r="H227" s="44"/>
    </row>
    <row r="228" s="2" customFormat="1" ht="16.8" customHeight="1">
      <c r="A228" s="38"/>
      <c r="B228" s="44"/>
      <c r="C228" s="324" t="s">
        <v>487</v>
      </c>
      <c r="D228" s="324" t="s">
        <v>186</v>
      </c>
      <c r="E228" s="17" t="s">
        <v>1</v>
      </c>
      <c r="F228" s="325">
        <v>46.640999999999998</v>
      </c>
      <c r="G228" s="38"/>
      <c r="H228" s="44"/>
    </row>
    <row r="229" s="2" customFormat="1" ht="16.8" customHeight="1">
      <c r="A229" s="38"/>
      <c r="B229" s="44"/>
      <c r="C229" s="326" t="s">
        <v>1105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324" t="s">
        <v>539</v>
      </c>
      <c r="D230" s="324" t="s">
        <v>540</v>
      </c>
      <c r="E230" s="17" t="s">
        <v>189</v>
      </c>
      <c r="F230" s="325">
        <v>2</v>
      </c>
      <c r="G230" s="38"/>
      <c r="H230" s="44"/>
    </row>
    <row r="231" s="2" customFormat="1" ht="16.8" customHeight="1">
      <c r="A231" s="38"/>
      <c r="B231" s="44"/>
      <c r="C231" s="320" t="s">
        <v>490</v>
      </c>
      <c r="D231" s="321" t="s">
        <v>490</v>
      </c>
      <c r="E231" s="322" t="s">
        <v>1</v>
      </c>
      <c r="F231" s="323">
        <v>2</v>
      </c>
      <c r="G231" s="38"/>
      <c r="H231" s="44"/>
    </row>
    <row r="232" s="2" customFormat="1" ht="16.8" customHeight="1">
      <c r="A232" s="38"/>
      <c r="B232" s="44"/>
      <c r="C232" s="324" t="s">
        <v>490</v>
      </c>
      <c r="D232" s="324" t="s">
        <v>589</v>
      </c>
      <c r="E232" s="17" t="s">
        <v>1</v>
      </c>
      <c r="F232" s="325">
        <v>2</v>
      </c>
      <c r="G232" s="38"/>
      <c r="H232" s="44"/>
    </row>
    <row r="233" s="2" customFormat="1" ht="16.8" customHeight="1">
      <c r="A233" s="38"/>
      <c r="B233" s="44"/>
      <c r="C233" s="326" t="s">
        <v>1105</v>
      </c>
      <c r="D233" s="38"/>
      <c r="E233" s="38"/>
      <c r="F233" s="38"/>
      <c r="G233" s="38"/>
      <c r="H233" s="44"/>
    </row>
    <row r="234" s="2" customFormat="1" ht="16.8" customHeight="1">
      <c r="A234" s="38"/>
      <c r="B234" s="44"/>
      <c r="C234" s="324" t="s">
        <v>586</v>
      </c>
      <c r="D234" s="324" t="s">
        <v>587</v>
      </c>
      <c r="E234" s="17" t="s">
        <v>189</v>
      </c>
      <c r="F234" s="325">
        <v>2</v>
      </c>
      <c r="G234" s="38"/>
      <c r="H234" s="44"/>
    </row>
    <row r="235" s="2" customFormat="1" ht="16.8" customHeight="1">
      <c r="A235" s="38"/>
      <c r="B235" s="44"/>
      <c r="C235" s="324" t="s">
        <v>754</v>
      </c>
      <c r="D235" s="324" t="s">
        <v>755</v>
      </c>
      <c r="E235" s="17" t="s">
        <v>189</v>
      </c>
      <c r="F235" s="325">
        <v>87.641000000000005</v>
      </c>
      <c r="G235" s="38"/>
      <c r="H235" s="44"/>
    </row>
    <row r="236" s="2" customFormat="1" ht="26.4" customHeight="1">
      <c r="A236" s="38"/>
      <c r="B236" s="44"/>
      <c r="C236" s="319" t="s">
        <v>1107</v>
      </c>
      <c r="D236" s="319" t="s">
        <v>93</v>
      </c>
      <c r="E236" s="38"/>
      <c r="F236" s="38"/>
      <c r="G236" s="38"/>
      <c r="H236" s="44"/>
    </row>
    <row r="237" s="2" customFormat="1" ht="16.8" customHeight="1">
      <c r="A237" s="38"/>
      <c r="B237" s="44"/>
      <c r="C237" s="320" t="s">
        <v>485</v>
      </c>
      <c r="D237" s="321" t="s">
        <v>485</v>
      </c>
      <c r="E237" s="322" t="s">
        <v>1</v>
      </c>
      <c r="F237" s="323">
        <v>15.324999999999999</v>
      </c>
      <c r="G237" s="38"/>
      <c r="H237" s="44"/>
    </row>
    <row r="238" s="2" customFormat="1" ht="16.8" customHeight="1">
      <c r="A238" s="38"/>
      <c r="B238" s="44"/>
      <c r="C238" s="324" t="s">
        <v>485</v>
      </c>
      <c r="D238" s="324" t="s">
        <v>849</v>
      </c>
      <c r="E238" s="17" t="s">
        <v>1</v>
      </c>
      <c r="F238" s="325">
        <v>15.324999999999999</v>
      </c>
      <c r="G238" s="38"/>
      <c r="H238" s="44"/>
    </row>
    <row r="239" s="2" customFormat="1" ht="16.8" customHeight="1">
      <c r="A239" s="38"/>
      <c r="B239" s="44"/>
      <c r="C239" s="326" t="s">
        <v>1105</v>
      </c>
      <c r="D239" s="38"/>
      <c r="E239" s="38"/>
      <c r="F239" s="38"/>
      <c r="G239" s="38"/>
      <c r="H239" s="44"/>
    </row>
    <row r="240" s="2" customFormat="1" ht="16.8" customHeight="1">
      <c r="A240" s="38"/>
      <c r="B240" s="44"/>
      <c r="C240" s="324" t="s">
        <v>621</v>
      </c>
      <c r="D240" s="324" t="s">
        <v>622</v>
      </c>
      <c r="E240" s="17" t="s">
        <v>175</v>
      </c>
      <c r="F240" s="325">
        <v>15.324999999999999</v>
      </c>
      <c r="G240" s="38"/>
      <c r="H240" s="44"/>
    </row>
    <row r="241" s="2" customFormat="1" ht="16.8" customHeight="1">
      <c r="A241" s="38"/>
      <c r="B241" s="44"/>
      <c r="C241" s="324" t="s">
        <v>535</v>
      </c>
      <c r="D241" s="324" t="s">
        <v>536</v>
      </c>
      <c r="E241" s="17" t="s">
        <v>189</v>
      </c>
      <c r="F241" s="325">
        <v>2.2989999999999999</v>
      </c>
      <c r="G241" s="38"/>
      <c r="H241" s="44"/>
    </row>
    <row r="242" s="2" customFormat="1" ht="16.8" customHeight="1">
      <c r="A242" s="38"/>
      <c r="B242" s="44"/>
      <c r="C242" s="324" t="s">
        <v>625</v>
      </c>
      <c r="D242" s="324" t="s">
        <v>626</v>
      </c>
      <c r="E242" s="17" t="s">
        <v>175</v>
      </c>
      <c r="F242" s="325">
        <v>15.324999999999999</v>
      </c>
      <c r="G242" s="38"/>
      <c r="H242" s="44"/>
    </row>
    <row r="243" s="2" customFormat="1" ht="16.8" customHeight="1">
      <c r="A243" s="38"/>
      <c r="B243" s="44"/>
      <c r="C243" s="324" t="s">
        <v>644</v>
      </c>
      <c r="D243" s="324" t="s">
        <v>645</v>
      </c>
      <c r="E243" s="17" t="s">
        <v>175</v>
      </c>
      <c r="F243" s="325">
        <v>15.324999999999999</v>
      </c>
      <c r="G243" s="38"/>
      <c r="H243" s="44"/>
    </row>
    <row r="244" s="2" customFormat="1" ht="16.8" customHeight="1">
      <c r="A244" s="38"/>
      <c r="B244" s="44"/>
      <c r="C244" s="324" t="s">
        <v>647</v>
      </c>
      <c r="D244" s="324" t="s">
        <v>648</v>
      </c>
      <c r="E244" s="17" t="s">
        <v>264</v>
      </c>
      <c r="F244" s="325">
        <v>30.649999999999999</v>
      </c>
      <c r="G244" s="38"/>
      <c r="H244" s="44"/>
    </row>
    <row r="245" s="2" customFormat="1" ht="16.8" customHeight="1">
      <c r="A245" s="38"/>
      <c r="B245" s="44"/>
      <c r="C245" s="324" t="s">
        <v>628</v>
      </c>
      <c r="D245" s="324" t="s">
        <v>629</v>
      </c>
      <c r="E245" s="17" t="s">
        <v>189</v>
      </c>
      <c r="F245" s="325">
        <v>1.8400000000000001</v>
      </c>
      <c r="G245" s="38"/>
      <c r="H245" s="44"/>
    </row>
    <row r="246" s="2" customFormat="1" ht="16.8" customHeight="1">
      <c r="A246" s="38"/>
      <c r="B246" s="44"/>
      <c r="C246" s="320" t="s">
        <v>496</v>
      </c>
      <c r="D246" s="321" t="s">
        <v>496</v>
      </c>
      <c r="E246" s="322" t="s">
        <v>1</v>
      </c>
      <c r="F246" s="323">
        <v>11.699999999999999</v>
      </c>
      <c r="G246" s="38"/>
      <c r="H246" s="44"/>
    </row>
    <row r="247" s="2" customFormat="1" ht="16.8" customHeight="1">
      <c r="A247" s="38"/>
      <c r="B247" s="44"/>
      <c r="C247" s="324" t="s">
        <v>496</v>
      </c>
      <c r="D247" s="324" t="s">
        <v>870</v>
      </c>
      <c r="E247" s="17" t="s">
        <v>1</v>
      </c>
      <c r="F247" s="325">
        <v>11.699999999999999</v>
      </c>
      <c r="G247" s="38"/>
      <c r="H247" s="44"/>
    </row>
    <row r="248" s="2" customFormat="1" ht="16.8" customHeight="1">
      <c r="A248" s="38"/>
      <c r="B248" s="44"/>
      <c r="C248" s="326" t="s">
        <v>1105</v>
      </c>
      <c r="D248" s="38"/>
      <c r="E248" s="38"/>
      <c r="F248" s="38"/>
      <c r="G248" s="38"/>
      <c r="H248" s="44"/>
    </row>
    <row r="249" s="2" customFormat="1" ht="16.8" customHeight="1">
      <c r="A249" s="38"/>
      <c r="B249" s="44"/>
      <c r="C249" s="324" t="s">
        <v>679</v>
      </c>
      <c r="D249" s="324" t="s">
        <v>680</v>
      </c>
      <c r="E249" s="17" t="s">
        <v>189</v>
      </c>
      <c r="F249" s="325">
        <v>15.199999999999999</v>
      </c>
      <c r="G249" s="38"/>
      <c r="H249" s="44"/>
    </row>
    <row r="250" s="2" customFormat="1" ht="16.8" customHeight="1">
      <c r="A250" s="38"/>
      <c r="B250" s="44"/>
      <c r="C250" s="324" t="s">
        <v>668</v>
      </c>
      <c r="D250" s="324" t="s">
        <v>669</v>
      </c>
      <c r="E250" s="17" t="s">
        <v>189</v>
      </c>
      <c r="F250" s="325">
        <v>2.9249999999999998</v>
      </c>
      <c r="G250" s="38"/>
      <c r="H250" s="44"/>
    </row>
    <row r="251" s="2" customFormat="1" ht="16.8" customHeight="1">
      <c r="A251" s="38"/>
      <c r="B251" s="44"/>
      <c r="C251" s="320" t="s">
        <v>498</v>
      </c>
      <c r="D251" s="321" t="s">
        <v>499</v>
      </c>
      <c r="E251" s="322" t="s">
        <v>1</v>
      </c>
      <c r="F251" s="323">
        <v>2.9249999999999998</v>
      </c>
      <c r="G251" s="38"/>
      <c r="H251" s="44"/>
    </row>
    <row r="252" s="2" customFormat="1" ht="16.8" customHeight="1">
      <c r="A252" s="38"/>
      <c r="B252" s="44"/>
      <c r="C252" s="324" t="s">
        <v>498</v>
      </c>
      <c r="D252" s="324" t="s">
        <v>671</v>
      </c>
      <c r="E252" s="17" t="s">
        <v>1</v>
      </c>
      <c r="F252" s="325">
        <v>2.9249999999999998</v>
      </c>
      <c r="G252" s="38"/>
      <c r="H252" s="44"/>
    </row>
    <row r="253" s="2" customFormat="1" ht="16.8" customHeight="1">
      <c r="A253" s="38"/>
      <c r="B253" s="44"/>
      <c r="C253" s="326" t="s">
        <v>1105</v>
      </c>
      <c r="D253" s="38"/>
      <c r="E253" s="38"/>
      <c r="F253" s="38"/>
      <c r="G253" s="38"/>
      <c r="H253" s="44"/>
    </row>
    <row r="254" s="2" customFormat="1" ht="16.8" customHeight="1">
      <c r="A254" s="38"/>
      <c r="B254" s="44"/>
      <c r="C254" s="324" t="s">
        <v>668</v>
      </c>
      <c r="D254" s="324" t="s">
        <v>669</v>
      </c>
      <c r="E254" s="17" t="s">
        <v>189</v>
      </c>
      <c r="F254" s="325">
        <v>2.9249999999999998</v>
      </c>
      <c r="G254" s="38"/>
      <c r="H254" s="44"/>
    </row>
    <row r="255" s="2" customFormat="1" ht="16.8" customHeight="1">
      <c r="A255" s="38"/>
      <c r="B255" s="44"/>
      <c r="C255" s="324" t="s">
        <v>419</v>
      </c>
      <c r="D255" s="324" t="s">
        <v>420</v>
      </c>
      <c r="E255" s="17" t="s">
        <v>189</v>
      </c>
      <c r="F255" s="325">
        <v>4.0670000000000002</v>
      </c>
      <c r="G255" s="38"/>
      <c r="H255" s="44"/>
    </row>
    <row r="256" s="2" customFormat="1" ht="16.8" customHeight="1">
      <c r="A256" s="38"/>
      <c r="B256" s="44"/>
      <c r="C256" s="324" t="s">
        <v>676</v>
      </c>
      <c r="D256" s="324" t="s">
        <v>677</v>
      </c>
      <c r="E256" s="17" t="s">
        <v>189</v>
      </c>
      <c r="F256" s="325">
        <v>2.9249999999999998</v>
      </c>
      <c r="G256" s="38"/>
      <c r="H256" s="44"/>
    </row>
    <row r="257" s="2" customFormat="1" ht="16.8" customHeight="1">
      <c r="A257" s="38"/>
      <c r="B257" s="44"/>
      <c r="C257" s="320" t="s">
        <v>511</v>
      </c>
      <c r="D257" s="321" t="s">
        <v>512</v>
      </c>
      <c r="E257" s="322" t="s">
        <v>1</v>
      </c>
      <c r="F257" s="323">
        <v>10</v>
      </c>
      <c r="G257" s="38"/>
      <c r="H257" s="44"/>
    </row>
    <row r="258" s="2" customFormat="1" ht="16.8" customHeight="1">
      <c r="A258" s="38"/>
      <c r="B258" s="44"/>
      <c r="C258" s="324" t="s">
        <v>511</v>
      </c>
      <c r="D258" s="324" t="s">
        <v>877</v>
      </c>
      <c r="E258" s="17" t="s">
        <v>1</v>
      </c>
      <c r="F258" s="325">
        <v>10</v>
      </c>
      <c r="G258" s="38"/>
      <c r="H258" s="44"/>
    </row>
    <row r="259" s="2" customFormat="1" ht="16.8" customHeight="1">
      <c r="A259" s="38"/>
      <c r="B259" s="44"/>
      <c r="C259" s="326" t="s">
        <v>1105</v>
      </c>
      <c r="D259" s="38"/>
      <c r="E259" s="38"/>
      <c r="F259" s="38"/>
      <c r="G259" s="38"/>
      <c r="H259" s="44"/>
    </row>
    <row r="260" s="2" customFormat="1" ht="16.8" customHeight="1">
      <c r="A260" s="38"/>
      <c r="B260" s="44"/>
      <c r="C260" s="324" t="s">
        <v>697</v>
      </c>
      <c r="D260" s="324" t="s">
        <v>698</v>
      </c>
      <c r="E260" s="17" t="s">
        <v>264</v>
      </c>
      <c r="F260" s="325">
        <v>10</v>
      </c>
      <c r="G260" s="38"/>
      <c r="H260" s="44"/>
    </row>
    <row r="261" s="2" customFormat="1" ht="16.8" customHeight="1">
      <c r="A261" s="38"/>
      <c r="B261" s="44"/>
      <c r="C261" s="324" t="s">
        <v>704</v>
      </c>
      <c r="D261" s="324" t="s">
        <v>705</v>
      </c>
      <c r="E261" s="17" t="s">
        <v>264</v>
      </c>
      <c r="F261" s="325">
        <v>10</v>
      </c>
      <c r="G261" s="38"/>
      <c r="H261" s="44"/>
    </row>
    <row r="262" s="2" customFormat="1" ht="16.8" customHeight="1">
      <c r="A262" s="38"/>
      <c r="B262" s="44"/>
      <c r="C262" s="320" t="s">
        <v>509</v>
      </c>
      <c r="D262" s="321" t="s">
        <v>510</v>
      </c>
      <c r="E262" s="322" t="s">
        <v>1</v>
      </c>
      <c r="F262" s="323">
        <v>21</v>
      </c>
      <c r="G262" s="38"/>
      <c r="H262" s="44"/>
    </row>
    <row r="263" s="2" customFormat="1" ht="16.8" customHeight="1">
      <c r="A263" s="38"/>
      <c r="B263" s="44"/>
      <c r="C263" s="324" t="s">
        <v>1</v>
      </c>
      <c r="D263" s="324" t="s">
        <v>695</v>
      </c>
      <c r="E263" s="17" t="s">
        <v>1</v>
      </c>
      <c r="F263" s="325">
        <v>17</v>
      </c>
      <c r="G263" s="38"/>
      <c r="H263" s="44"/>
    </row>
    <row r="264" s="2" customFormat="1" ht="16.8" customHeight="1">
      <c r="A264" s="38"/>
      <c r="B264" s="44"/>
      <c r="C264" s="324" t="s">
        <v>1</v>
      </c>
      <c r="D264" s="324" t="s">
        <v>875</v>
      </c>
      <c r="E264" s="17" t="s">
        <v>1</v>
      </c>
      <c r="F264" s="325">
        <v>4</v>
      </c>
      <c r="G264" s="38"/>
      <c r="H264" s="44"/>
    </row>
    <row r="265" s="2" customFormat="1" ht="16.8" customHeight="1">
      <c r="A265" s="38"/>
      <c r="B265" s="44"/>
      <c r="C265" s="324" t="s">
        <v>509</v>
      </c>
      <c r="D265" s="324" t="s">
        <v>186</v>
      </c>
      <c r="E265" s="17" t="s">
        <v>1</v>
      </c>
      <c r="F265" s="325">
        <v>21</v>
      </c>
      <c r="G265" s="38"/>
      <c r="H265" s="44"/>
    </row>
    <row r="266" s="2" customFormat="1" ht="16.8" customHeight="1">
      <c r="A266" s="38"/>
      <c r="B266" s="44"/>
      <c r="C266" s="326" t="s">
        <v>1105</v>
      </c>
      <c r="D266" s="38"/>
      <c r="E266" s="38"/>
      <c r="F266" s="38"/>
      <c r="G266" s="38"/>
      <c r="H266" s="44"/>
    </row>
    <row r="267" s="2" customFormat="1" ht="16.8" customHeight="1">
      <c r="A267" s="38"/>
      <c r="B267" s="44"/>
      <c r="C267" s="324" t="s">
        <v>692</v>
      </c>
      <c r="D267" s="324" t="s">
        <v>693</v>
      </c>
      <c r="E267" s="17" t="s">
        <v>175</v>
      </c>
      <c r="F267" s="325">
        <v>21</v>
      </c>
      <c r="G267" s="38"/>
      <c r="H267" s="44"/>
    </row>
    <row r="268" s="2" customFormat="1" ht="16.8" customHeight="1">
      <c r="A268" s="38"/>
      <c r="B268" s="44"/>
      <c r="C268" s="324" t="s">
        <v>701</v>
      </c>
      <c r="D268" s="324" t="s">
        <v>702</v>
      </c>
      <c r="E268" s="17" t="s">
        <v>175</v>
      </c>
      <c r="F268" s="325">
        <v>21</v>
      </c>
      <c r="G268" s="38"/>
      <c r="H268" s="44"/>
    </row>
    <row r="269" s="2" customFormat="1" ht="16.8" customHeight="1">
      <c r="A269" s="38"/>
      <c r="B269" s="44"/>
      <c r="C269" s="324" t="s">
        <v>707</v>
      </c>
      <c r="D269" s="324" t="s">
        <v>708</v>
      </c>
      <c r="E269" s="17" t="s">
        <v>175</v>
      </c>
      <c r="F269" s="325">
        <v>21</v>
      </c>
      <c r="G269" s="38"/>
      <c r="H269" s="44"/>
    </row>
    <row r="270" s="2" customFormat="1" ht="16.8" customHeight="1">
      <c r="A270" s="38"/>
      <c r="B270" s="44"/>
      <c r="C270" s="320" t="s">
        <v>492</v>
      </c>
      <c r="D270" s="321" t="s">
        <v>492</v>
      </c>
      <c r="E270" s="322" t="s">
        <v>1</v>
      </c>
      <c r="F270" s="323">
        <v>10</v>
      </c>
      <c r="G270" s="38"/>
      <c r="H270" s="44"/>
    </row>
    <row r="271" s="2" customFormat="1" ht="16.8" customHeight="1">
      <c r="A271" s="38"/>
      <c r="B271" s="44"/>
      <c r="C271" s="324" t="s">
        <v>492</v>
      </c>
      <c r="D271" s="324" t="s">
        <v>222</v>
      </c>
      <c r="E271" s="17" t="s">
        <v>1</v>
      </c>
      <c r="F271" s="325">
        <v>10</v>
      </c>
      <c r="G271" s="38"/>
      <c r="H271" s="44"/>
    </row>
    <row r="272" s="2" customFormat="1" ht="16.8" customHeight="1">
      <c r="A272" s="38"/>
      <c r="B272" s="44"/>
      <c r="C272" s="326" t="s">
        <v>1105</v>
      </c>
      <c r="D272" s="38"/>
      <c r="E272" s="38"/>
      <c r="F272" s="38"/>
      <c r="G272" s="38"/>
      <c r="H272" s="44"/>
    </row>
    <row r="273" s="2" customFormat="1" ht="16.8" customHeight="1">
      <c r="A273" s="38"/>
      <c r="B273" s="44"/>
      <c r="C273" s="324" t="s">
        <v>830</v>
      </c>
      <c r="D273" s="324" t="s">
        <v>831</v>
      </c>
      <c r="E273" s="17" t="s">
        <v>189</v>
      </c>
      <c r="F273" s="325">
        <v>10</v>
      </c>
      <c r="G273" s="38"/>
      <c r="H273" s="44"/>
    </row>
    <row r="274" s="2" customFormat="1" ht="16.8" customHeight="1">
      <c r="A274" s="38"/>
      <c r="B274" s="44"/>
      <c r="C274" s="324" t="s">
        <v>827</v>
      </c>
      <c r="D274" s="324" t="s">
        <v>828</v>
      </c>
      <c r="E274" s="17" t="s">
        <v>189</v>
      </c>
      <c r="F274" s="325">
        <v>10</v>
      </c>
      <c r="G274" s="38"/>
      <c r="H274" s="44"/>
    </row>
    <row r="275" s="2" customFormat="1" ht="16.8" customHeight="1">
      <c r="A275" s="38"/>
      <c r="B275" s="44"/>
      <c r="C275" s="324" t="s">
        <v>754</v>
      </c>
      <c r="D275" s="324" t="s">
        <v>755</v>
      </c>
      <c r="E275" s="17" t="s">
        <v>189</v>
      </c>
      <c r="F275" s="325">
        <v>85.519999999999996</v>
      </c>
      <c r="G275" s="38"/>
      <c r="H275" s="44"/>
    </row>
    <row r="276" s="2" customFormat="1" ht="16.8" customHeight="1">
      <c r="A276" s="38"/>
      <c r="B276" s="44"/>
      <c r="C276" s="320" t="s">
        <v>488</v>
      </c>
      <c r="D276" s="321" t="s">
        <v>488</v>
      </c>
      <c r="E276" s="322" t="s">
        <v>1</v>
      </c>
      <c r="F276" s="323">
        <v>30.875</v>
      </c>
      <c r="G276" s="38"/>
      <c r="H276" s="44"/>
    </row>
    <row r="277" s="2" customFormat="1" ht="16.8" customHeight="1">
      <c r="A277" s="38"/>
      <c r="B277" s="44"/>
      <c r="C277" s="324" t="s">
        <v>1</v>
      </c>
      <c r="D277" s="324" t="s">
        <v>798</v>
      </c>
      <c r="E277" s="17" t="s">
        <v>1</v>
      </c>
      <c r="F277" s="325">
        <v>12.42</v>
      </c>
      <c r="G277" s="38"/>
      <c r="H277" s="44"/>
    </row>
    <row r="278" s="2" customFormat="1" ht="16.8" customHeight="1">
      <c r="A278" s="38"/>
      <c r="B278" s="44"/>
      <c r="C278" s="324" t="s">
        <v>1</v>
      </c>
      <c r="D278" s="324" t="s">
        <v>799</v>
      </c>
      <c r="E278" s="17" t="s">
        <v>1</v>
      </c>
      <c r="F278" s="325">
        <v>5.9749999999999996</v>
      </c>
      <c r="G278" s="38"/>
      <c r="H278" s="44"/>
    </row>
    <row r="279" s="2" customFormat="1" ht="16.8" customHeight="1">
      <c r="A279" s="38"/>
      <c r="B279" s="44"/>
      <c r="C279" s="324" t="s">
        <v>1</v>
      </c>
      <c r="D279" s="324" t="s">
        <v>800</v>
      </c>
      <c r="E279" s="17" t="s">
        <v>1</v>
      </c>
      <c r="F279" s="325">
        <v>12.48</v>
      </c>
      <c r="G279" s="38"/>
      <c r="H279" s="44"/>
    </row>
    <row r="280" s="2" customFormat="1" ht="16.8" customHeight="1">
      <c r="A280" s="38"/>
      <c r="B280" s="44"/>
      <c r="C280" s="324" t="s">
        <v>488</v>
      </c>
      <c r="D280" s="324" t="s">
        <v>186</v>
      </c>
      <c r="E280" s="17" t="s">
        <v>1</v>
      </c>
      <c r="F280" s="325">
        <v>30.875</v>
      </c>
      <c r="G280" s="38"/>
      <c r="H280" s="44"/>
    </row>
    <row r="281" s="2" customFormat="1" ht="16.8" customHeight="1">
      <c r="A281" s="38"/>
      <c r="B281" s="44"/>
      <c r="C281" s="326" t="s">
        <v>1105</v>
      </c>
      <c r="D281" s="38"/>
      <c r="E281" s="38"/>
      <c r="F281" s="38"/>
      <c r="G281" s="38"/>
      <c r="H281" s="44"/>
    </row>
    <row r="282" s="2" customFormat="1" ht="16.8" customHeight="1">
      <c r="A282" s="38"/>
      <c r="B282" s="44"/>
      <c r="C282" s="324" t="s">
        <v>288</v>
      </c>
      <c r="D282" s="324" t="s">
        <v>289</v>
      </c>
      <c r="E282" s="17" t="s">
        <v>189</v>
      </c>
      <c r="F282" s="325">
        <v>30.875</v>
      </c>
      <c r="G282" s="38"/>
      <c r="H282" s="44"/>
    </row>
    <row r="283" s="2" customFormat="1" ht="16.8" customHeight="1">
      <c r="A283" s="38"/>
      <c r="B283" s="44"/>
      <c r="C283" s="324" t="s">
        <v>548</v>
      </c>
      <c r="D283" s="324" t="s">
        <v>549</v>
      </c>
      <c r="E283" s="17" t="s">
        <v>189</v>
      </c>
      <c r="F283" s="325">
        <v>30.875</v>
      </c>
      <c r="G283" s="38"/>
      <c r="H283" s="44"/>
    </row>
    <row r="284" s="2" customFormat="1" ht="16.8" customHeight="1">
      <c r="A284" s="38"/>
      <c r="B284" s="44"/>
      <c r="C284" s="324" t="s">
        <v>457</v>
      </c>
      <c r="D284" s="324" t="s">
        <v>458</v>
      </c>
      <c r="E284" s="17" t="s">
        <v>189</v>
      </c>
      <c r="F284" s="325">
        <v>88.153000000000006</v>
      </c>
      <c r="G284" s="38"/>
      <c r="H284" s="44"/>
    </row>
    <row r="285" s="2" customFormat="1">
      <c r="A285" s="38"/>
      <c r="B285" s="44"/>
      <c r="C285" s="324" t="s">
        <v>284</v>
      </c>
      <c r="D285" s="324" t="s">
        <v>285</v>
      </c>
      <c r="E285" s="17" t="s">
        <v>189</v>
      </c>
      <c r="F285" s="325">
        <v>30.875</v>
      </c>
      <c r="G285" s="38"/>
      <c r="H285" s="44"/>
    </row>
    <row r="286" s="2" customFormat="1" ht="16.8" customHeight="1">
      <c r="A286" s="38"/>
      <c r="B286" s="44"/>
      <c r="C286" s="320" t="s">
        <v>483</v>
      </c>
      <c r="D286" s="321" t="s">
        <v>483</v>
      </c>
      <c r="E286" s="322" t="s">
        <v>1</v>
      </c>
      <c r="F286" s="323">
        <v>40.453000000000003</v>
      </c>
      <c r="G286" s="38"/>
      <c r="H286" s="44"/>
    </row>
    <row r="287" s="2" customFormat="1">
      <c r="A287" s="38"/>
      <c r="B287" s="44"/>
      <c r="C287" s="324" t="s">
        <v>483</v>
      </c>
      <c r="D287" s="324" t="s">
        <v>888</v>
      </c>
      <c r="E287" s="17" t="s">
        <v>1</v>
      </c>
      <c r="F287" s="325">
        <v>40.453000000000003</v>
      </c>
      <c r="G287" s="38"/>
      <c r="H287" s="44"/>
    </row>
    <row r="288" s="2" customFormat="1" ht="16.8" customHeight="1">
      <c r="A288" s="38"/>
      <c r="B288" s="44"/>
      <c r="C288" s="326" t="s">
        <v>1105</v>
      </c>
      <c r="D288" s="38"/>
      <c r="E288" s="38"/>
      <c r="F288" s="38"/>
      <c r="G288" s="38"/>
      <c r="H288" s="44"/>
    </row>
    <row r="289" s="2" customFormat="1" ht="16.8" customHeight="1">
      <c r="A289" s="38"/>
      <c r="B289" s="44"/>
      <c r="C289" s="324" t="s">
        <v>737</v>
      </c>
      <c r="D289" s="324" t="s">
        <v>738</v>
      </c>
      <c r="E289" s="17" t="s">
        <v>189</v>
      </c>
      <c r="F289" s="325">
        <v>40.453000000000003</v>
      </c>
      <c r="G289" s="38"/>
      <c r="H289" s="44"/>
    </row>
    <row r="290" s="2" customFormat="1" ht="16.8" customHeight="1">
      <c r="A290" s="38"/>
      <c r="B290" s="44"/>
      <c r="C290" s="324" t="s">
        <v>531</v>
      </c>
      <c r="D290" s="324" t="s">
        <v>532</v>
      </c>
      <c r="E290" s="17" t="s">
        <v>189</v>
      </c>
      <c r="F290" s="325">
        <v>89.972999999999999</v>
      </c>
      <c r="G290" s="38"/>
      <c r="H290" s="44"/>
    </row>
    <row r="291" s="2" customFormat="1" ht="16.8" customHeight="1">
      <c r="A291" s="38"/>
      <c r="B291" s="44"/>
      <c r="C291" s="324" t="s">
        <v>539</v>
      </c>
      <c r="D291" s="324" t="s">
        <v>540</v>
      </c>
      <c r="E291" s="17" t="s">
        <v>189</v>
      </c>
      <c r="F291" s="325">
        <v>2</v>
      </c>
      <c r="G291" s="38"/>
      <c r="H291" s="44"/>
    </row>
    <row r="292" s="2" customFormat="1" ht="16.8" customHeight="1">
      <c r="A292" s="38"/>
      <c r="B292" s="44"/>
      <c r="C292" s="324" t="s">
        <v>717</v>
      </c>
      <c r="D292" s="324" t="s">
        <v>718</v>
      </c>
      <c r="E292" s="17" t="s">
        <v>189</v>
      </c>
      <c r="F292" s="325">
        <v>40.453000000000003</v>
      </c>
      <c r="G292" s="38"/>
      <c r="H292" s="44"/>
    </row>
    <row r="293" s="2" customFormat="1" ht="16.8" customHeight="1">
      <c r="A293" s="38"/>
      <c r="B293" s="44"/>
      <c r="C293" s="324" t="s">
        <v>722</v>
      </c>
      <c r="D293" s="324" t="s">
        <v>723</v>
      </c>
      <c r="E293" s="17" t="s">
        <v>189</v>
      </c>
      <c r="F293" s="325">
        <v>36.408000000000001</v>
      </c>
      <c r="G293" s="38"/>
      <c r="H293" s="44"/>
    </row>
    <row r="294" s="2" customFormat="1" ht="16.8" customHeight="1">
      <c r="A294" s="38"/>
      <c r="B294" s="44"/>
      <c r="C294" s="324" t="s">
        <v>457</v>
      </c>
      <c r="D294" s="324" t="s">
        <v>458</v>
      </c>
      <c r="E294" s="17" t="s">
        <v>189</v>
      </c>
      <c r="F294" s="325">
        <v>88.153000000000006</v>
      </c>
      <c r="G294" s="38"/>
      <c r="H294" s="44"/>
    </row>
    <row r="295" s="2" customFormat="1" ht="16.8" customHeight="1">
      <c r="A295" s="38"/>
      <c r="B295" s="44"/>
      <c r="C295" s="324" t="s">
        <v>764</v>
      </c>
      <c r="D295" s="324" t="s">
        <v>765</v>
      </c>
      <c r="E295" s="17" t="s">
        <v>189</v>
      </c>
      <c r="F295" s="325">
        <v>40.453000000000003</v>
      </c>
      <c r="G295" s="38"/>
      <c r="H295" s="44"/>
    </row>
    <row r="296" s="2" customFormat="1" ht="16.8" customHeight="1">
      <c r="A296" s="38"/>
      <c r="B296" s="44"/>
      <c r="C296" s="320" t="s">
        <v>513</v>
      </c>
      <c r="D296" s="321" t="s">
        <v>514</v>
      </c>
      <c r="E296" s="322" t="s">
        <v>1</v>
      </c>
      <c r="F296" s="323">
        <v>73.519999999999996</v>
      </c>
      <c r="G296" s="38"/>
      <c r="H296" s="44"/>
    </row>
    <row r="297" s="2" customFormat="1" ht="16.8" customHeight="1">
      <c r="A297" s="38"/>
      <c r="B297" s="44"/>
      <c r="C297" s="324" t="s">
        <v>1</v>
      </c>
      <c r="D297" s="324" t="s">
        <v>751</v>
      </c>
      <c r="E297" s="17" t="s">
        <v>1</v>
      </c>
      <c r="F297" s="325">
        <v>0</v>
      </c>
      <c r="G297" s="38"/>
      <c r="H297" s="44"/>
    </row>
    <row r="298" s="2" customFormat="1" ht="16.8" customHeight="1">
      <c r="A298" s="38"/>
      <c r="B298" s="44"/>
      <c r="C298" s="324" t="s">
        <v>513</v>
      </c>
      <c r="D298" s="324" t="s">
        <v>752</v>
      </c>
      <c r="E298" s="17" t="s">
        <v>1</v>
      </c>
      <c r="F298" s="325">
        <v>73.519999999999996</v>
      </c>
      <c r="G298" s="38"/>
      <c r="H298" s="44"/>
    </row>
    <row r="299" s="2" customFormat="1" ht="16.8" customHeight="1">
      <c r="A299" s="38"/>
      <c r="B299" s="44"/>
      <c r="C299" s="326" t="s">
        <v>1105</v>
      </c>
      <c r="D299" s="38"/>
      <c r="E299" s="38"/>
      <c r="F299" s="38"/>
      <c r="G299" s="38"/>
      <c r="H299" s="44"/>
    </row>
    <row r="300" s="2" customFormat="1" ht="16.8" customHeight="1">
      <c r="A300" s="38"/>
      <c r="B300" s="44"/>
      <c r="C300" s="324" t="s">
        <v>748</v>
      </c>
      <c r="D300" s="324" t="s">
        <v>749</v>
      </c>
      <c r="E300" s="17" t="s">
        <v>189</v>
      </c>
      <c r="F300" s="325">
        <v>73.519999999999996</v>
      </c>
      <c r="G300" s="38"/>
      <c r="H300" s="44"/>
    </row>
    <row r="301" s="2" customFormat="1" ht="16.8" customHeight="1">
      <c r="A301" s="38"/>
      <c r="B301" s="44"/>
      <c r="C301" s="324" t="s">
        <v>754</v>
      </c>
      <c r="D301" s="324" t="s">
        <v>755</v>
      </c>
      <c r="E301" s="17" t="s">
        <v>189</v>
      </c>
      <c r="F301" s="325">
        <v>85.519999999999996</v>
      </c>
      <c r="G301" s="38"/>
      <c r="H301" s="44"/>
    </row>
    <row r="302" s="2" customFormat="1" ht="16.8" customHeight="1">
      <c r="A302" s="38"/>
      <c r="B302" s="44"/>
      <c r="C302" s="320" t="s">
        <v>134</v>
      </c>
      <c r="D302" s="321" t="s">
        <v>134</v>
      </c>
      <c r="E302" s="322" t="s">
        <v>1</v>
      </c>
      <c r="F302" s="323">
        <v>1.1419999999999999</v>
      </c>
      <c r="G302" s="38"/>
      <c r="H302" s="44"/>
    </row>
    <row r="303" s="2" customFormat="1" ht="16.8" customHeight="1">
      <c r="A303" s="38"/>
      <c r="B303" s="44"/>
      <c r="C303" s="324" t="s">
        <v>134</v>
      </c>
      <c r="D303" s="324" t="s">
        <v>867</v>
      </c>
      <c r="E303" s="17" t="s">
        <v>1</v>
      </c>
      <c r="F303" s="325">
        <v>1.1419999999999999</v>
      </c>
      <c r="G303" s="38"/>
      <c r="H303" s="44"/>
    </row>
    <row r="304" s="2" customFormat="1" ht="16.8" customHeight="1">
      <c r="A304" s="38"/>
      <c r="B304" s="44"/>
      <c r="C304" s="326" t="s">
        <v>1105</v>
      </c>
      <c r="D304" s="38"/>
      <c r="E304" s="38"/>
      <c r="F304" s="38"/>
      <c r="G304" s="38"/>
      <c r="H304" s="44"/>
    </row>
    <row r="305" s="2" customFormat="1" ht="16.8" customHeight="1">
      <c r="A305" s="38"/>
      <c r="B305" s="44"/>
      <c r="C305" s="324" t="s">
        <v>424</v>
      </c>
      <c r="D305" s="324" t="s">
        <v>425</v>
      </c>
      <c r="E305" s="17" t="s">
        <v>189</v>
      </c>
      <c r="F305" s="325">
        <v>1.1419999999999999</v>
      </c>
      <c r="G305" s="38"/>
      <c r="H305" s="44"/>
    </row>
    <row r="306" s="2" customFormat="1" ht="16.8" customHeight="1">
      <c r="A306" s="38"/>
      <c r="B306" s="44"/>
      <c r="C306" s="324" t="s">
        <v>419</v>
      </c>
      <c r="D306" s="324" t="s">
        <v>420</v>
      </c>
      <c r="E306" s="17" t="s">
        <v>189</v>
      </c>
      <c r="F306" s="325">
        <v>4.0670000000000002</v>
      </c>
      <c r="G306" s="38"/>
      <c r="H306" s="44"/>
    </row>
    <row r="307" s="2" customFormat="1" ht="16.8" customHeight="1">
      <c r="A307" s="38"/>
      <c r="B307" s="44"/>
      <c r="C307" s="320" t="s">
        <v>506</v>
      </c>
      <c r="D307" s="321" t="s">
        <v>507</v>
      </c>
      <c r="E307" s="322" t="s">
        <v>1</v>
      </c>
      <c r="F307" s="323">
        <v>2.3300000000000001</v>
      </c>
      <c r="G307" s="38"/>
      <c r="H307" s="44"/>
    </row>
    <row r="308" s="2" customFormat="1" ht="16.8" customHeight="1">
      <c r="A308" s="38"/>
      <c r="B308" s="44"/>
      <c r="C308" s="324" t="s">
        <v>506</v>
      </c>
      <c r="D308" s="324" t="s">
        <v>685</v>
      </c>
      <c r="E308" s="17" t="s">
        <v>1</v>
      </c>
      <c r="F308" s="325">
        <v>2.3300000000000001</v>
      </c>
      <c r="G308" s="38"/>
      <c r="H308" s="44"/>
    </row>
    <row r="309" s="2" customFormat="1" ht="16.8" customHeight="1">
      <c r="A309" s="38"/>
      <c r="B309" s="44"/>
      <c r="C309" s="326" t="s">
        <v>1105</v>
      </c>
      <c r="D309" s="38"/>
      <c r="E309" s="38"/>
      <c r="F309" s="38"/>
      <c r="G309" s="38"/>
      <c r="H309" s="44"/>
    </row>
    <row r="310" s="2" customFormat="1" ht="16.8" customHeight="1">
      <c r="A310" s="38"/>
      <c r="B310" s="44"/>
      <c r="C310" s="324" t="s">
        <v>679</v>
      </c>
      <c r="D310" s="324" t="s">
        <v>680</v>
      </c>
      <c r="E310" s="17" t="s">
        <v>189</v>
      </c>
      <c r="F310" s="325">
        <v>15.199999999999999</v>
      </c>
      <c r="G310" s="38"/>
      <c r="H310" s="44"/>
    </row>
    <row r="311" s="2" customFormat="1" ht="16.8" customHeight="1">
      <c r="A311" s="38"/>
      <c r="B311" s="44"/>
      <c r="C311" s="324" t="s">
        <v>687</v>
      </c>
      <c r="D311" s="324" t="s">
        <v>688</v>
      </c>
      <c r="E311" s="17" t="s">
        <v>189</v>
      </c>
      <c r="F311" s="325">
        <v>25.699999999999999</v>
      </c>
      <c r="G311" s="38"/>
      <c r="H311" s="44"/>
    </row>
    <row r="312" s="2" customFormat="1" ht="16.8" customHeight="1">
      <c r="A312" s="38"/>
      <c r="B312" s="44"/>
      <c r="C312" s="324" t="s">
        <v>437</v>
      </c>
      <c r="D312" s="324" t="s">
        <v>438</v>
      </c>
      <c r="E312" s="17" t="s">
        <v>189</v>
      </c>
      <c r="F312" s="325">
        <v>25.699999999999999</v>
      </c>
      <c r="G312" s="38"/>
      <c r="H312" s="44"/>
    </row>
    <row r="313" s="2" customFormat="1" ht="16.8" customHeight="1">
      <c r="A313" s="38"/>
      <c r="B313" s="44"/>
      <c r="C313" s="320" t="s">
        <v>481</v>
      </c>
      <c r="D313" s="321" t="s">
        <v>481</v>
      </c>
      <c r="E313" s="322" t="s">
        <v>1</v>
      </c>
      <c r="F313" s="323">
        <v>49.520000000000003</v>
      </c>
      <c r="G313" s="38"/>
      <c r="H313" s="44"/>
    </row>
    <row r="314" s="2" customFormat="1" ht="16.8" customHeight="1">
      <c r="A314" s="38"/>
      <c r="B314" s="44"/>
      <c r="C314" s="324" t="s">
        <v>481</v>
      </c>
      <c r="D314" s="324" t="s">
        <v>487</v>
      </c>
      <c r="E314" s="17" t="s">
        <v>1</v>
      </c>
      <c r="F314" s="325">
        <v>49.520000000000003</v>
      </c>
      <c r="G314" s="38"/>
      <c r="H314" s="44"/>
    </row>
    <row r="315" s="2" customFormat="1" ht="16.8" customHeight="1">
      <c r="A315" s="38"/>
      <c r="B315" s="44"/>
      <c r="C315" s="326" t="s">
        <v>1105</v>
      </c>
      <c r="D315" s="38"/>
      <c r="E315" s="38"/>
      <c r="F315" s="38"/>
      <c r="G315" s="38"/>
      <c r="H315" s="44"/>
    </row>
    <row r="316" s="2" customFormat="1" ht="16.8" customHeight="1">
      <c r="A316" s="38"/>
      <c r="B316" s="44"/>
      <c r="C316" s="324" t="s">
        <v>539</v>
      </c>
      <c r="D316" s="324" t="s">
        <v>540</v>
      </c>
      <c r="E316" s="17" t="s">
        <v>189</v>
      </c>
      <c r="F316" s="325">
        <v>2</v>
      </c>
      <c r="G316" s="38"/>
      <c r="H316" s="44"/>
    </row>
    <row r="317" s="2" customFormat="1" ht="16.8" customHeight="1">
      <c r="A317" s="38"/>
      <c r="B317" s="44"/>
      <c r="C317" s="324" t="s">
        <v>531</v>
      </c>
      <c r="D317" s="324" t="s">
        <v>532</v>
      </c>
      <c r="E317" s="17" t="s">
        <v>189</v>
      </c>
      <c r="F317" s="325">
        <v>89.972999999999999</v>
      </c>
      <c r="G317" s="38"/>
      <c r="H317" s="44"/>
    </row>
    <row r="318" s="2" customFormat="1" ht="16.8" customHeight="1">
      <c r="A318" s="38"/>
      <c r="B318" s="44"/>
      <c r="C318" s="324" t="s">
        <v>710</v>
      </c>
      <c r="D318" s="324" t="s">
        <v>711</v>
      </c>
      <c r="E318" s="17" t="s">
        <v>189</v>
      </c>
      <c r="F318" s="325">
        <v>36.759999999999998</v>
      </c>
      <c r="G318" s="38"/>
      <c r="H318" s="44"/>
    </row>
    <row r="319" s="2" customFormat="1" ht="16.8" customHeight="1">
      <c r="A319" s="38"/>
      <c r="B319" s="44"/>
      <c r="C319" s="324" t="s">
        <v>714</v>
      </c>
      <c r="D319" s="324" t="s">
        <v>715</v>
      </c>
      <c r="E319" s="17" t="s">
        <v>189</v>
      </c>
      <c r="F319" s="325">
        <v>36.759999999999998</v>
      </c>
      <c r="G319" s="38"/>
      <c r="H319" s="44"/>
    </row>
    <row r="320" s="2" customFormat="1" ht="16.8" customHeight="1">
      <c r="A320" s="38"/>
      <c r="B320" s="44"/>
      <c r="C320" s="324" t="s">
        <v>748</v>
      </c>
      <c r="D320" s="324" t="s">
        <v>749</v>
      </c>
      <c r="E320" s="17" t="s">
        <v>189</v>
      </c>
      <c r="F320" s="325">
        <v>73.519999999999996</v>
      </c>
      <c r="G320" s="38"/>
      <c r="H320" s="44"/>
    </row>
    <row r="321" s="2" customFormat="1" ht="16.8" customHeight="1">
      <c r="A321" s="38"/>
      <c r="B321" s="44"/>
      <c r="C321" s="320" t="s">
        <v>480</v>
      </c>
      <c r="D321" s="321" t="s">
        <v>480</v>
      </c>
      <c r="E321" s="322" t="s">
        <v>1</v>
      </c>
      <c r="F321" s="323">
        <v>24</v>
      </c>
      <c r="G321" s="38"/>
      <c r="H321" s="44"/>
    </row>
    <row r="322" s="2" customFormat="1" ht="16.8" customHeight="1">
      <c r="A322" s="38"/>
      <c r="B322" s="44"/>
      <c r="C322" s="324" t="s">
        <v>480</v>
      </c>
      <c r="D322" s="324" t="s">
        <v>781</v>
      </c>
      <c r="E322" s="17" t="s">
        <v>1</v>
      </c>
      <c r="F322" s="325">
        <v>24</v>
      </c>
      <c r="G322" s="38"/>
      <c r="H322" s="44"/>
    </row>
    <row r="323" s="2" customFormat="1" ht="16.8" customHeight="1">
      <c r="A323" s="38"/>
      <c r="B323" s="44"/>
      <c r="C323" s="326" t="s">
        <v>1105</v>
      </c>
      <c r="D323" s="38"/>
      <c r="E323" s="38"/>
      <c r="F323" s="38"/>
      <c r="G323" s="38"/>
      <c r="H323" s="44"/>
    </row>
    <row r="324" s="2" customFormat="1" ht="16.8" customHeight="1">
      <c r="A324" s="38"/>
      <c r="B324" s="44"/>
      <c r="C324" s="324" t="s">
        <v>526</v>
      </c>
      <c r="D324" s="324" t="s">
        <v>527</v>
      </c>
      <c r="E324" s="17" t="s">
        <v>189</v>
      </c>
      <c r="F324" s="325">
        <v>24</v>
      </c>
      <c r="G324" s="38"/>
      <c r="H324" s="44"/>
    </row>
    <row r="325" s="2" customFormat="1" ht="16.8" customHeight="1">
      <c r="A325" s="38"/>
      <c r="B325" s="44"/>
      <c r="C325" s="324" t="s">
        <v>710</v>
      </c>
      <c r="D325" s="324" t="s">
        <v>711</v>
      </c>
      <c r="E325" s="17" t="s">
        <v>189</v>
      </c>
      <c r="F325" s="325">
        <v>36.759999999999998</v>
      </c>
      <c r="G325" s="38"/>
      <c r="H325" s="44"/>
    </row>
    <row r="326" s="2" customFormat="1" ht="16.8" customHeight="1">
      <c r="A326" s="38"/>
      <c r="B326" s="44"/>
      <c r="C326" s="324" t="s">
        <v>714</v>
      </c>
      <c r="D326" s="324" t="s">
        <v>715</v>
      </c>
      <c r="E326" s="17" t="s">
        <v>189</v>
      </c>
      <c r="F326" s="325">
        <v>36.759999999999998</v>
      </c>
      <c r="G326" s="38"/>
      <c r="H326" s="44"/>
    </row>
    <row r="327" s="2" customFormat="1" ht="16.8" customHeight="1">
      <c r="A327" s="38"/>
      <c r="B327" s="44"/>
      <c r="C327" s="324" t="s">
        <v>748</v>
      </c>
      <c r="D327" s="324" t="s">
        <v>749</v>
      </c>
      <c r="E327" s="17" t="s">
        <v>189</v>
      </c>
      <c r="F327" s="325">
        <v>73.519999999999996</v>
      </c>
      <c r="G327" s="38"/>
      <c r="H327" s="44"/>
    </row>
    <row r="328" s="2" customFormat="1" ht="16.8" customHeight="1">
      <c r="A328" s="38"/>
      <c r="B328" s="44"/>
      <c r="C328" s="320" t="s">
        <v>502</v>
      </c>
      <c r="D328" s="321" t="s">
        <v>502</v>
      </c>
      <c r="E328" s="322" t="s">
        <v>1</v>
      </c>
      <c r="F328" s="323">
        <v>12.869999999999999</v>
      </c>
      <c r="G328" s="38"/>
      <c r="H328" s="44"/>
    </row>
    <row r="329" s="2" customFormat="1" ht="16.8" customHeight="1">
      <c r="A329" s="38"/>
      <c r="B329" s="44"/>
      <c r="C329" s="324" t="s">
        <v>502</v>
      </c>
      <c r="D329" s="324" t="s">
        <v>683</v>
      </c>
      <c r="E329" s="17" t="s">
        <v>1</v>
      </c>
      <c r="F329" s="325">
        <v>12.869999999999999</v>
      </c>
      <c r="G329" s="38"/>
      <c r="H329" s="44"/>
    </row>
    <row r="330" s="2" customFormat="1" ht="16.8" customHeight="1">
      <c r="A330" s="38"/>
      <c r="B330" s="44"/>
      <c r="C330" s="326" t="s">
        <v>1105</v>
      </c>
      <c r="D330" s="38"/>
      <c r="E330" s="38"/>
      <c r="F330" s="38"/>
      <c r="G330" s="38"/>
      <c r="H330" s="44"/>
    </row>
    <row r="331" s="2" customFormat="1" ht="16.8" customHeight="1">
      <c r="A331" s="38"/>
      <c r="B331" s="44"/>
      <c r="C331" s="324" t="s">
        <v>679</v>
      </c>
      <c r="D331" s="324" t="s">
        <v>680</v>
      </c>
      <c r="E331" s="17" t="s">
        <v>189</v>
      </c>
      <c r="F331" s="325">
        <v>15.199999999999999</v>
      </c>
      <c r="G331" s="38"/>
      <c r="H331" s="44"/>
    </row>
    <row r="332" s="2" customFormat="1" ht="16.8" customHeight="1">
      <c r="A332" s="38"/>
      <c r="B332" s="44"/>
      <c r="C332" s="324" t="s">
        <v>687</v>
      </c>
      <c r="D332" s="324" t="s">
        <v>688</v>
      </c>
      <c r="E332" s="17" t="s">
        <v>189</v>
      </c>
      <c r="F332" s="325">
        <v>25.699999999999999</v>
      </c>
      <c r="G332" s="38"/>
      <c r="H332" s="44"/>
    </row>
    <row r="333" s="2" customFormat="1" ht="16.8" customHeight="1">
      <c r="A333" s="38"/>
      <c r="B333" s="44"/>
      <c r="C333" s="324" t="s">
        <v>437</v>
      </c>
      <c r="D333" s="324" t="s">
        <v>438</v>
      </c>
      <c r="E333" s="17" t="s">
        <v>189</v>
      </c>
      <c r="F333" s="325">
        <v>25.699999999999999</v>
      </c>
      <c r="G333" s="38"/>
      <c r="H333" s="44"/>
    </row>
    <row r="334" s="2" customFormat="1" ht="16.8" customHeight="1">
      <c r="A334" s="38"/>
      <c r="B334" s="44"/>
      <c r="C334" s="320" t="s">
        <v>504</v>
      </c>
      <c r="D334" s="321" t="s">
        <v>504</v>
      </c>
      <c r="E334" s="322" t="s">
        <v>1</v>
      </c>
      <c r="F334" s="323">
        <v>10.5</v>
      </c>
      <c r="G334" s="38"/>
      <c r="H334" s="44"/>
    </row>
    <row r="335" s="2" customFormat="1" ht="16.8" customHeight="1">
      <c r="A335" s="38"/>
      <c r="B335" s="44"/>
      <c r="C335" s="324" t="s">
        <v>504</v>
      </c>
      <c r="D335" s="324" t="s">
        <v>871</v>
      </c>
      <c r="E335" s="17" t="s">
        <v>1</v>
      </c>
      <c r="F335" s="325">
        <v>10.5</v>
      </c>
      <c r="G335" s="38"/>
      <c r="H335" s="44"/>
    </row>
    <row r="336" s="2" customFormat="1" ht="16.8" customHeight="1">
      <c r="A336" s="38"/>
      <c r="B336" s="44"/>
      <c r="C336" s="326" t="s">
        <v>1105</v>
      </c>
      <c r="D336" s="38"/>
      <c r="E336" s="38"/>
      <c r="F336" s="38"/>
      <c r="G336" s="38"/>
      <c r="H336" s="44"/>
    </row>
    <row r="337" s="2" customFormat="1" ht="16.8" customHeight="1">
      <c r="A337" s="38"/>
      <c r="B337" s="44"/>
      <c r="C337" s="324" t="s">
        <v>679</v>
      </c>
      <c r="D337" s="324" t="s">
        <v>680</v>
      </c>
      <c r="E337" s="17" t="s">
        <v>189</v>
      </c>
      <c r="F337" s="325">
        <v>15.199999999999999</v>
      </c>
      <c r="G337" s="38"/>
      <c r="H337" s="44"/>
    </row>
    <row r="338" s="2" customFormat="1" ht="16.8" customHeight="1">
      <c r="A338" s="38"/>
      <c r="B338" s="44"/>
      <c r="C338" s="324" t="s">
        <v>687</v>
      </c>
      <c r="D338" s="324" t="s">
        <v>688</v>
      </c>
      <c r="E338" s="17" t="s">
        <v>189</v>
      </c>
      <c r="F338" s="325">
        <v>25.699999999999999</v>
      </c>
      <c r="G338" s="38"/>
      <c r="H338" s="44"/>
    </row>
    <row r="339" s="2" customFormat="1" ht="16.8" customHeight="1">
      <c r="A339" s="38"/>
      <c r="B339" s="44"/>
      <c r="C339" s="324" t="s">
        <v>437</v>
      </c>
      <c r="D339" s="324" t="s">
        <v>438</v>
      </c>
      <c r="E339" s="17" t="s">
        <v>189</v>
      </c>
      <c r="F339" s="325">
        <v>25.699999999999999</v>
      </c>
      <c r="G339" s="38"/>
      <c r="H339" s="44"/>
    </row>
    <row r="340" s="2" customFormat="1" ht="16.8" customHeight="1">
      <c r="A340" s="38"/>
      <c r="B340" s="44"/>
      <c r="C340" s="320" t="s">
        <v>494</v>
      </c>
      <c r="D340" s="321" t="s">
        <v>494</v>
      </c>
      <c r="E340" s="322" t="s">
        <v>1</v>
      </c>
      <c r="F340" s="323">
        <v>4</v>
      </c>
      <c r="G340" s="38"/>
      <c r="H340" s="44"/>
    </row>
    <row r="341" s="2" customFormat="1" ht="16.8" customHeight="1">
      <c r="A341" s="38"/>
      <c r="B341" s="44"/>
      <c r="C341" s="324" t="s">
        <v>494</v>
      </c>
      <c r="D341" s="324" t="s">
        <v>176</v>
      </c>
      <c r="E341" s="17" t="s">
        <v>1</v>
      </c>
      <c r="F341" s="325">
        <v>4</v>
      </c>
      <c r="G341" s="38"/>
      <c r="H341" s="44"/>
    </row>
    <row r="342" s="2" customFormat="1" ht="16.8" customHeight="1">
      <c r="A342" s="38"/>
      <c r="B342" s="44"/>
      <c r="C342" s="326" t="s">
        <v>1105</v>
      </c>
      <c r="D342" s="38"/>
      <c r="E342" s="38"/>
      <c r="F342" s="38"/>
      <c r="G342" s="38"/>
      <c r="H342" s="44"/>
    </row>
    <row r="343" s="2" customFormat="1" ht="16.8" customHeight="1">
      <c r="A343" s="38"/>
      <c r="B343" s="44"/>
      <c r="C343" s="324" t="s">
        <v>381</v>
      </c>
      <c r="D343" s="324" t="s">
        <v>382</v>
      </c>
      <c r="E343" s="17" t="s">
        <v>264</v>
      </c>
      <c r="F343" s="325">
        <v>4</v>
      </c>
      <c r="G343" s="38"/>
      <c r="H343" s="44"/>
    </row>
    <row r="344" s="2" customFormat="1" ht="16.8" customHeight="1">
      <c r="A344" s="38"/>
      <c r="B344" s="44"/>
      <c r="C344" s="324" t="s">
        <v>600</v>
      </c>
      <c r="D344" s="324" t="s">
        <v>601</v>
      </c>
      <c r="E344" s="17" t="s">
        <v>264</v>
      </c>
      <c r="F344" s="325">
        <v>4</v>
      </c>
      <c r="G344" s="38"/>
      <c r="H344" s="44"/>
    </row>
    <row r="345" s="2" customFormat="1" ht="16.8" customHeight="1">
      <c r="A345" s="38"/>
      <c r="B345" s="44"/>
      <c r="C345" s="324" t="s">
        <v>409</v>
      </c>
      <c r="D345" s="324" t="s">
        <v>410</v>
      </c>
      <c r="E345" s="17" t="s">
        <v>264</v>
      </c>
      <c r="F345" s="325">
        <v>4</v>
      </c>
      <c r="G345" s="38"/>
      <c r="H345" s="44"/>
    </row>
    <row r="346" s="2" customFormat="1" ht="16.8" customHeight="1">
      <c r="A346" s="38"/>
      <c r="B346" s="44"/>
      <c r="C346" s="324" t="s">
        <v>604</v>
      </c>
      <c r="D346" s="324" t="s">
        <v>605</v>
      </c>
      <c r="E346" s="17" t="s">
        <v>264</v>
      </c>
      <c r="F346" s="325">
        <v>4</v>
      </c>
      <c r="G346" s="38"/>
      <c r="H346" s="44"/>
    </row>
    <row r="347" s="2" customFormat="1" ht="16.8" customHeight="1">
      <c r="A347" s="38"/>
      <c r="B347" s="44"/>
      <c r="C347" s="324" t="s">
        <v>399</v>
      </c>
      <c r="D347" s="324" t="s">
        <v>400</v>
      </c>
      <c r="E347" s="17" t="s">
        <v>401</v>
      </c>
      <c r="F347" s="325">
        <v>0.12</v>
      </c>
      <c r="G347" s="38"/>
      <c r="H347" s="44"/>
    </row>
    <row r="348" s="2" customFormat="1" ht="16.8" customHeight="1">
      <c r="A348" s="38"/>
      <c r="B348" s="44"/>
      <c r="C348" s="324" t="s">
        <v>595</v>
      </c>
      <c r="D348" s="324" t="s">
        <v>596</v>
      </c>
      <c r="E348" s="17" t="s">
        <v>264</v>
      </c>
      <c r="F348" s="325">
        <v>4</v>
      </c>
      <c r="G348" s="38"/>
      <c r="H348" s="44"/>
    </row>
    <row r="349" s="2" customFormat="1" ht="16.8" customHeight="1">
      <c r="A349" s="38"/>
      <c r="B349" s="44"/>
      <c r="C349" s="320" t="s">
        <v>659</v>
      </c>
      <c r="D349" s="321" t="s">
        <v>659</v>
      </c>
      <c r="E349" s="322" t="s">
        <v>1</v>
      </c>
      <c r="F349" s="323">
        <v>0.64000000000000001</v>
      </c>
      <c r="G349" s="38"/>
      <c r="H349" s="44"/>
    </row>
    <row r="350" s="2" customFormat="1" ht="16.8" customHeight="1">
      <c r="A350" s="38"/>
      <c r="B350" s="44"/>
      <c r="C350" s="324" t="s">
        <v>659</v>
      </c>
      <c r="D350" s="324" t="s">
        <v>862</v>
      </c>
      <c r="E350" s="17" t="s">
        <v>1</v>
      </c>
      <c r="F350" s="325">
        <v>0.64000000000000001</v>
      </c>
      <c r="G350" s="38"/>
      <c r="H350" s="44"/>
    </row>
    <row r="351" s="2" customFormat="1" ht="16.8" customHeight="1">
      <c r="A351" s="38"/>
      <c r="B351" s="44"/>
      <c r="C351" s="326" t="s">
        <v>1105</v>
      </c>
      <c r="D351" s="38"/>
      <c r="E351" s="38"/>
      <c r="F351" s="38"/>
      <c r="G351" s="38"/>
      <c r="H351" s="44"/>
    </row>
    <row r="352" s="2" customFormat="1" ht="16.8" customHeight="1">
      <c r="A352" s="38"/>
      <c r="B352" s="44"/>
      <c r="C352" s="324" t="s">
        <v>656</v>
      </c>
      <c r="D352" s="324" t="s">
        <v>657</v>
      </c>
      <c r="E352" s="17" t="s">
        <v>189</v>
      </c>
      <c r="F352" s="325">
        <v>0.64000000000000001</v>
      </c>
      <c r="G352" s="38"/>
      <c r="H352" s="44"/>
    </row>
    <row r="353" s="2" customFormat="1" ht="16.8" customHeight="1">
      <c r="A353" s="38"/>
      <c r="B353" s="44"/>
      <c r="C353" s="324" t="s">
        <v>663</v>
      </c>
      <c r="D353" s="324" t="s">
        <v>664</v>
      </c>
      <c r="E353" s="17" t="s">
        <v>264</v>
      </c>
      <c r="F353" s="325">
        <v>1.24</v>
      </c>
      <c r="G353" s="38"/>
      <c r="H353" s="44"/>
    </row>
    <row r="354" s="2" customFormat="1" ht="16.8" customHeight="1">
      <c r="A354" s="38"/>
      <c r="B354" s="44"/>
      <c r="C354" s="324" t="s">
        <v>728</v>
      </c>
      <c r="D354" s="324" t="s">
        <v>729</v>
      </c>
      <c r="E354" s="17" t="s">
        <v>189</v>
      </c>
      <c r="F354" s="325">
        <v>1.24</v>
      </c>
      <c r="G354" s="38"/>
      <c r="H354" s="44"/>
    </row>
    <row r="355" s="2" customFormat="1" ht="16.8" customHeight="1">
      <c r="A355" s="38"/>
      <c r="B355" s="44"/>
      <c r="C355" s="324" t="s">
        <v>733</v>
      </c>
      <c r="D355" s="324" t="s">
        <v>734</v>
      </c>
      <c r="E355" s="17" t="s">
        <v>189</v>
      </c>
      <c r="F355" s="325">
        <v>1.24</v>
      </c>
      <c r="G355" s="38"/>
      <c r="H355" s="44"/>
    </row>
    <row r="356" s="2" customFormat="1" ht="16.8" customHeight="1">
      <c r="A356" s="38"/>
      <c r="B356" s="44"/>
      <c r="C356" s="320" t="s">
        <v>487</v>
      </c>
      <c r="D356" s="321" t="s">
        <v>487</v>
      </c>
      <c r="E356" s="322" t="s">
        <v>1</v>
      </c>
      <c r="F356" s="323">
        <v>49.520000000000003</v>
      </c>
      <c r="G356" s="38"/>
      <c r="H356" s="44"/>
    </row>
    <row r="357" s="2" customFormat="1" ht="16.8" customHeight="1">
      <c r="A357" s="38"/>
      <c r="B357" s="44"/>
      <c r="C357" s="324" t="s">
        <v>1</v>
      </c>
      <c r="D357" s="324" t="s">
        <v>786</v>
      </c>
      <c r="E357" s="17" t="s">
        <v>1</v>
      </c>
      <c r="F357" s="325">
        <v>107.238</v>
      </c>
      <c r="G357" s="38"/>
      <c r="H357" s="44"/>
    </row>
    <row r="358" s="2" customFormat="1" ht="16.8" customHeight="1">
      <c r="A358" s="38"/>
      <c r="B358" s="44"/>
      <c r="C358" s="324" t="s">
        <v>1</v>
      </c>
      <c r="D358" s="324" t="s">
        <v>787</v>
      </c>
      <c r="E358" s="17" t="s">
        <v>1</v>
      </c>
      <c r="F358" s="325">
        <v>4.5499999999999998</v>
      </c>
      <c r="G358" s="38"/>
      <c r="H358" s="44"/>
    </row>
    <row r="359" s="2" customFormat="1" ht="16.8" customHeight="1">
      <c r="A359" s="38"/>
      <c r="B359" s="44"/>
      <c r="C359" s="324" t="s">
        <v>1</v>
      </c>
      <c r="D359" s="324" t="s">
        <v>788</v>
      </c>
      <c r="E359" s="17" t="s">
        <v>1</v>
      </c>
      <c r="F359" s="325">
        <v>-1.2150000000000001</v>
      </c>
      <c r="G359" s="38"/>
      <c r="H359" s="44"/>
    </row>
    <row r="360" s="2" customFormat="1" ht="16.8" customHeight="1">
      <c r="A360" s="38"/>
      <c r="B360" s="44"/>
      <c r="C360" s="324" t="s">
        <v>1</v>
      </c>
      <c r="D360" s="324" t="s">
        <v>789</v>
      </c>
      <c r="E360" s="17" t="s">
        <v>1</v>
      </c>
      <c r="F360" s="325">
        <v>-3.7749999999999999</v>
      </c>
      <c r="G360" s="38"/>
      <c r="H360" s="44"/>
    </row>
    <row r="361" s="2" customFormat="1" ht="16.8" customHeight="1">
      <c r="A361" s="38"/>
      <c r="B361" s="44"/>
      <c r="C361" s="324" t="s">
        <v>1</v>
      </c>
      <c r="D361" s="324" t="s">
        <v>790</v>
      </c>
      <c r="E361" s="17" t="s">
        <v>1</v>
      </c>
      <c r="F361" s="325">
        <v>-57.277999999999999</v>
      </c>
      <c r="G361" s="38"/>
      <c r="H361" s="44"/>
    </row>
    <row r="362" s="2" customFormat="1" ht="16.8" customHeight="1">
      <c r="A362" s="38"/>
      <c r="B362" s="44"/>
      <c r="C362" s="324" t="s">
        <v>487</v>
      </c>
      <c r="D362" s="324" t="s">
        <v>186</v>
      </c>
      <c r="E362" s="17" t="s">
        <v>1</v>
      </c>
      <c r="F362" s="325">
        <v>49.520000000000003</v>
      </c>
      <c r="G362" s="38"/>
      <c r="H362" s="44"/>
    </row>
    <row r="363" s="2" customFormat="1" ht="16.8" customHeight="1">
      <c r="A363" s="38"/>
      <c r="B363" s="44"/>
      <c r="C363" s="326" t="s">
        <v>1105</v>
      </c>
      <c r="D363" s="38"/>
      <c r="E363" s="38"/>
      <c r="F363" s="38"/>
      <c r="G363" s="38"/>
      <c r="H363" s="44"/>
    </row>
    <row r="364" s="2" customFormat="1" ht="16.8" customHeight="1">
      <c r="A364" s="38"/>
      <c r="B364" s="44"/>
      <c r="C364" s="324" t="s">
        <v>539</v>
      </c>
      <c r="D364" s="324" t="s">
        <v>540</v>
      </c>
      <c r="E364" s="17" t="s">
        <v>189</v>
      </c>
      <c r="F364" s="325">
        <v>2</v>
      </c>
      <c r="G364" s="38"/>
      <c r="H364" s="44"/>
    </row>
    <row r="365" s="2" customFormat="1" ht="16.8" customHeight="1">
      <c r="A365" s="38"/>
      <c r="B365" s="44"/>
      <c r="C365" s="320" t="s">
        <v>490</v>
      </c>
      <c r="D365" s="321" t="s">
        <v>490</v>
      </c>
      <c r="E365" s="322" t="s">
        <v>1</v>
      </c>
      <c r="F365" s="323">
        <v>2</v>
      </c>
      <c r="G365" s="38"/>
      <c r="H365" s="44"/>
    </row>
    <row r="366" s="2" customFormat="1" ht="16.8" customHeight="1">
      <c r="A366" s="38"/>
      <c r="B366" s="44"/>
      <c r="C366" s="324" t="s">
        <v>490</v>
      </c>
      <c r="D366" s="324" t="s">
        <v>589</v>
      </c>
      <c r="E366" s="17" t="s">
        <v>1</v>
      </c>
      <c r="F366" s="325">
        <v>2</v>
      </c>
      <c r="G366" s="38"/>
      <c r="H366" s="44"/>
    </row>
    <row r="367" s="2" customFormat="1" ht="16.8" customHeight="1">
      <c r="A367" s="38"/>
      <c r="B367" s="44"/>
      <c r="C367" s="326" t="s">
        <v>1105</v>
      </c>
      <c r="D367" s="38"/>
      <c r="E367" s="38"/>
      <c r="F367" s="38"/>
      <c r="G367" s="38"/>
      <c r="H367" s="44"/>
    </row>
    <row r="368" s="2" customFormat="1" ht="16.8" customHeight="1">
      <c r="A368" s="38"/>
      <c r="B368" s="44"/>
      <c r="C368" s="324" t="s">
        <v>586</v>
      </c>
      <c r="D368" s="324" t="s">
        <v>587</v>
      </c>
      <c r="E368" s="17" t="s">
        <v>189</v>
      </c>
      <c r="F368" s="325">
        <v>2</v>
      </c>
      <c r="G368" s="38"/>
      <c r="H368" s="44"/>
    </row>
    <row r="369" s="2" customFormat="1" ht="16.8" customHeight="1">
      <c r="A369" s="38"/>
      <c r="B369" s="44"/>
      <c r="C369" s="324" t="s">
        <v>754</v>
      </c>
      <c r="D369" s="324" t="s">
        <v>755</v>
      </c>
      <c r="E369" s="17" t="s">
        <v>189</v>
      </c>
      <c r="F369" s="325">
        <v>85.519999999999996</v>
      </c>
      <c r="G369" s="38"/>
      <c r="H369" s="44"/>
    </row>
    <row r="370" s="2" customFormat="1" ht="26.4" customHeight="1">
      <c r="A370" s="38"/>
      <c r="B370" s="44"/>
      <c r="C370" s="319" t="s">
        <v>1108</v>
      </c>
      <c r="D370" s="319" t="s">
        <v>96</v>
      </c>
      <c r="E370" s="38"/>
      <c r="F370" s="38"/>
      <c r="G370" s="38"/>
      <c r="H370" s="44"/>
    </row>
    <row r="371" s="2" customFormat="1" ht="16.8" customHeight="1">
      <c r="A371" s="38"/>
      <c r="B371" s="44"/>
      <c r="C371" s="320" t="s">
        <v>485</v>
      </c>
      <c r="D371" s="321" t="s">
        <v>485</v>
      </c>
      <c r="E371" s="322" t="s">
        <v>1</v>
      </c>
      <c r="F371" s="323">
        <v>34.270000000000003</v>
      </c>
      <c r="G371" s="38"/>
      <c r="H371" s="44"/>
    </row>
    <row r="372" s="2" customFormat="1" ht="16.8" customHeight="1">
      <c r="A372" s="38"/>
      <c r="B372" s="44"/>
      <c r="C372" s="324" t="s">
        <v>485</v>
      </c>
      <c r="D372" s="324" t="s">
        <v>962</v>
      </c>
      <c r="E372" s="17" t="s">
        <v>1</v>
      </c>
      <c r="F372" s="325">
        <v>34.270000000000003</v>
      </c>
      <c r="G372" s="38"/>
      <c r="H372" s="44"/>
    </row>
    <row r="373" s="2" customFormat="1" ht="16.8" customHeight="1">
      <c r="A373" s="38"/>
      <c r="B373" s="44"/>
      <c r="C373" s="326" t="s">
        <v>1105</v>
      </c>
      <c r="D373" s="38"/>
      <c r="E373" s="38"/>
      <c r="F373" s="38"/>
      <c r="G373" s="38"/>
      <c r="H373" s="44"/>
    </row>
    <row r="374" s="2" customFormat="1" ht="16.8" customHeight="1">
      <c r="A374" s="38"/>
      <c r="B374" s="44"/>
      <c r="C374" s="324" t="s">
        <v>621</v>
      </c>
      <c r="D374" s="324" t="s">
        <v>622</v>
      </c>
      <c r="E374" s="17" t="s">
        <v>175</v>
      </c>
      <c r="F374" s="325">
        <v>34.270000000000003</v>
      </c>
      <c r="G374" s="38"/>
      <c r="H374" s="44"/>
    </row>
    <row r="375" s="2" customFormat="1" ht="16.8" customHeight="1">
      <c r="A375" s="38"/>
      <c r="B375" s="44"/>
      <c r="C375" s="324" t="s">
        <v>535</v>
      </c>
      <c r="D375" s="324" t="s">
        <v>536</v>
      </c>
      <c r="E375" s="17" t="s">
        <v>189</v>
      </c>
      <c r="F375" s="325">
        <v>5.141</v>
      </c>
      <c r="G375" s="38"/>
      <c r="H375" s="44"/>
    </row>
    <row r="376" s="2" customFormat="1" ht="16.8" customHeight="1">
      <c r="A376" s="38"/>
      <c r="B376" s="44"/>
      <c r="C376" s="324" t="s">
        <v>625</v>
      </c>
      <c r="D376" s="324" t="s">
        <v>626</v>
      </c>
      <c r="E376" s="17" t="s">
        <v>175</v>
      </c>
      <c r="F376" s="325">
        <v>34.270000000000003</v>
      </c>
      <c r="G376" s="38"/>
      <c r="H376" s="44"/>
    </row>
    <row r="377" s="2" customFormat="1" ht="16.8" customHeight="1">
      <c r="A377" s="38"/>
      <c r="B377" s="44"/>
      <c r="C377" s="324" t="s">
        <v>644</v>
      </c>
      <c r="D377" s="324" t="s">
        <v>645</v>
      </c>
      <c r="E377" s="17" t="s">
        <v>175</v>
      </c>
      <c r="F377" s="325">
        <v>34.270000000000003</v>
      </c>
      <c r="G377" s="38"/>
      <c r="H377" s="44"/>
    </row>
    <row r="378" s="2" customFormat="1" ht="16.8" customHeight="1">
      <c r="A378" s="38"/>
      <c r="B378" s="44"/>
      <c r="C378" s="324" t="s">
        <v>647</v>
      </c>
      <c r="D378" s="324" t="s">
        <v>648</v>
      </c>
      <c r="E378" s="17" t="s">
        <v>264</v>
      </c>
      <c r="F378" s="325">
        <v>68.540000000000006</v>
      </c>
      <c r="G378" s="38"/>
      <c r="H378" s="44"/>
    </row>
    <row r="379" s="2" customFormat="1" ht="16.8" customHeight="1">
      <c r="A379" s="38"/>
      <c r="B379" s="44"/>
      <c r="C379" s="324" t="s">
        <v>628</v>
      </c>
      <c r="D379" s="324" t="s">
        <v>629</v>
      </c>
      <c r="E379" s="17" t="s">
        <v>189</v>
      </c>
      <c r="F379" s="325">
        <v>4.1120000000000001</v>
      </c>
      <c r="G379" s="38"/>
      <c r="H379" s="44"/>
    </row>
    <row r="380" s="2" customFormat="1" ht="16.8" customHeight="1">
      <c r="A380" s="38"/>
      <c r="B380" s="44"/>
      <c r="C380" s="320" t="s">
        <v>496</v>
      </c>
      <c r="D380" s="321" t="s">
        <v>496</v>
      </c>
      <c r="E380" s="322" t="s">
        <v>1</v>
      </c>
      <c r="F380" s="323">
        <v>11.699999999999999</v>
      </c>
      <c r="G380" s="38"/>
      <c r="H380" s="44"/>
    </row>
    <row r="381" s="2" customFormat="1" ht="16.8" customHeight="1">
      <c r="A381" s="38"/>
      <c r="B381" s="44"/>
      <c r="C381" s="324" t="s">
        <v>496</v>
      </c>
      <c r="D381" s="324" t="s">
        <v>870</v>
      </c>
      <c r="E381" s="17" t="s">
        <v>1</v>
      </c>
      <c r="F381" s="325">
        <v>11.699999999999999</v>
      </c>
      <c r="G381" s="38"/>
      <c r="H381" s="44"/>
    </row>
    <row r="382" s="2" customFormat="1" ht="16.8" customHeight="1">
      <c r="A382" s="38"/>
      <c r="B382" s="44"/>
      <c r="C382" s="326" t="s">
        <v>1105</v>
      </c>
      <c r="D382" s="38"/>
      <c r="E382" s="38"/>
      <c r="F382" s="38"/>
      <c r="G382" s="38"/>
      <c r="H382" s="44"/>
    </row>
    <row r="383" s="2" customFormat="1" ht="16.8" customHeight="1">
      <c r="A383" s="38"/>
      <c r="B383" s="44"/>
      <c r="C383" s="324" t="s">
        <v>679</v>
      </c>
      <c r="D383" s="324" t="s">
        <v>680</v>
      </c>
      <c r="E383" s="17" t="s">
        <v>189</v>
      </c>
      <c r="F383" s="325">
        <v>15.199999999999999</v>
      </c>
      <c r="G383" s="38"/>
      <c r="H383" s="44"/>
    </row>
    <row r="384" s="2" customFormat="1" ht="16.8" customHeight="1">
      <c r="A384" s="38"/>
      <c r="B384" s="44"/>
      <c r="C384" s="324" t="s">
        <v>668</v>
      </c>
      <c r="D384" s="324" t="s">
        <v>669</v>
      </c>
      <c r="E384" s="17" t="s">
        <v>189</v>
      </c>
      <c r="F384" s="325">
        <v>2.9249999999999998</v>
      </c>
      <c r="G384" s="38"/>
      <c r="H384" s="44"/>
    </row>
    <row r="385" s="2" customFormat="1" ht="16.8" customHeight="1">
      <c r="A385" s="38"/>
      <c r="B385" s="44"/>
      <c r="C385" s="320" t="s">
        <v>498</v>
      </c>
      <c r="D385" s="321" t="s">
        <v>499</v>
      </c>
      <c r="E385" s="322" t="s">
        <v>1</v>
      </c>
      <c r="F385" s="323">
        <v>2.9249999999999998</v>
      </c>
      <c r="G385" s="38"/>
      <c r="H385" s="44"/>
    </row>
    <row r="386" s="2" customFormat="1" ht="16.8" customHeight="1">
      <c r="A386" s="38"/>
      <c r="B386" s="44"/>
      <c r="C386" s="324" t="s">
        <v>498</v>
      </c>
      <c r="D386" s="324" t="s">
        <v>671</v>
      </c>
      <c r="E386" s="17" t="s">
        <v>1</v>
      </c>
      <c r="F386" s="325">
        <v>2.9249999999999998</v>
      </c>
      <c r="G386" s="38"/>
      <c r="H386" s="44"/>
    </row>
    <row r="387" s="2" customFormat="1" ht="16.8" customHeight="1">
      <c r="A387" s="38"/>
      <c r="B387" s="44"/>
      <c r="C387" s="326" t="s">
        <v>1105</v>
      </c>
      <c r="D387" s="38"/>
      <c r="E387" s="38"/>
      <c r="F387" s="38"/>
      <c r="G387" s="38"/>
      <c r="H387" s="44"/>
    </row>
    <row r="388" s="2" customFormat="1" ht="16.8" customHeight="1">
      <c r="A388" s="38"/>
      <c r="B388" s="44"/>
      <c r="C388" s="324" t="s">
        <v>668</v>
      </c>
      <c r="D388" s="324" t="s">
        <v>669</v>
      </c>
      <c r="E388" s="17" t="s">
        <v>189</v>
      </c>
      <c r="F388" s="325">
        <v>2.9249999999999998</v>
      </c>
      <c r="G388" s="38"/>
      <c r="H388" s="44"/>
    </row>
    <row r="389" s="2" customFormat="1" ht="16.8" customHeight="1">
      <c r="A389" s="38"/>
      <c r="B389" s="44"/>
      <c r="C389" s="324" t="s">
        <v>419</v>
      </c>
      <c r="D389" s="324" t="s">
        <v>420</v>
      </c>
      <c r="E389" s="17" t="s">
        <v>189</v>
      </c>
      <c r="F389" s="325">
        <v>4.6390000000000002</v>
      </c>
      <c r="G389" s="38"/>
      <c r="H389" s="44"/>
    </row>
    <row r="390" s="2" customFormat="1" ht="16.8" customHeight="1">
      <c r="A390" s="38"/>
      <c r="B390" s="44"/>
      <c r="C390" s="324" t="s">
        <v>676</v>
      </c>
      <c r="D390" s="324" t="s">
        <v>677</v>
      </c>
      <c r="E390" s="17" t="s">
        <v>189</v>
      </c>
      <c r="F390" s="325">
        <v>2.9249999999999998</v>
      </c>
      <c r="G390" s="38"/>
      <c r="H390" s="44"/>
    </row>
    <row r="391" s="2" customFormat="1" ht="16.8" customHeight="1">
      <c r="A391" s="38"/>
      <c r="B391" s="44"/>
      <c r="C391" s="320" t="s">
        <v>511</v>
      </c>
      <c r="D391" s="321" t="s">
        <v>512</v>
      </c>
      <c r="E391" s="322" t="s">
        <v>1</v>
      </c>
      <c r="F391" s="323">
        <v>12</v>
      </c>
      <c r="G391" s="38"/>
      <c r="H391" s="44"/>
    </row>
    <row r="392" s="2" customFormat="1" ht="16.8" customHeight="1">
      <c r="A392" s="38"/>
      <c r="B392" s="44"/>
      <c r="C392" s="324" t="s">
        <v>511</v>
      </c>
      <c r="D392" s="324" t="s">
        <v>700</v>
      </c>
      <c r="E392" s="17" t="s">
        <v>1</v>
      </c>
      <c r="F392" s="325">
        <v>12</v>
      </c>
      <c r="G392" s="38"/>
      <c r="H392" s="44"/>
    </row>
    <row r="393" s="2" customFormat="1" ht="16.8" customHeight="1">
      <c r="A393" s="38"/>
      <c r="B393" s="44"/>
      <c r="C393" s="326" t="s">
        <v>1105</v>
      </c>
      <c r="D393" s="38"/>
      <c r="E393" s="38"/>
      <c r="F393" s="38"/>
      <c r="G393" s="38"/>
      <c r="H393" s="44"/>
    </row>
    <row r="394" s="2" customFormat="1" ht="16.8" customHeight="1">
      <c r="A394" s="38"/>
      <c r="B394" s="44"/>
      <c r="C394" s="324" t="s">
        <v>697</v>
      </c>
      <c r="D394" s="324" t="s">
        <v>698</v>
      </c>
      <c r="E394" s="17" t="s">
        <v>264</v>
      </c>
      <c r="F394" s="325">
        <v>12</v>
      </c>
      <c r="G394" s="38"/>
      <c r="H394" s="44"/>
    </row>
    <row r="395" s="2" customFormat="1" ht="16.8" customHeight="1">
      <c r="A395" s="38"/>
      <c r="B395" s="44"/>
      <c r="C395" s="324" t="s">
        <v>704</v>
      </c>
      <c r="D395" s="324" t="s">
        <v>705</v>
      </c>
      <c r="E395" s="17" t="s">
        <v>264</v>
      </c>
      <c r="F395" s="325">
        <v>12</v>
      </c>
      <c r="G395" s="38"/>
      <c r="H395" s="44"/>
    </row>
    <row r="396" s="2" customFormat="1" ht="16.8" customHeight="1">
      <c r="A396" s="38"/>
      <c r="B396" s="44"/>
      <c r="C396" s="320" t="s">
        <v>509</v>
      </c>
      <c r="D396" s="321" t="s">
        <v>510</v>
      </c>
      <c r="E396" s="322" t="s">
        <v>1</v>
      </c>
      <c r="F396" s="323">
        <v>21</v>
      </c>
      <c r="G396" s="38"/>
      <c r="H396" s="44"/>
    </row>
    <row r="397" s="2" customFormat="1" ht="16.8" customHeight="1">
      <c r="A397" s="38"/>
      <c r="B397" s="44"/>
      <c r="C397" s="324" t="s">
        <v>1</v>
      </c>
      <c r="D397" s="324" t="s">
        <v>695</v>
      </c>
      <c r="E397" s="17" t="s">
        <v>1</v>
      </c>
      <c r="F397" s="325">
        <v>17</v>
      </c>
      <c r="G397" s="38"/>
      <c r="H397" s="44"/>
    </row>
    <row r="398" s="2" customFormat="1" ht="16.8" customHeight="1">
      <c r="A398" s="38"/>
      <c r="B398" s="44"/>
      <c r="C398" s="324" t="s">
        <v>1</v>
      </c>
      <c r="D398" s="324" t="s">
        <v>875</v>
      </c>
      <c r="E398" s="17" t="s">
        <v>1</v>
      </c>
      <c r="F398" s="325">
        <v>4</v>
      </c>
      <c r="G398" s="38"/>
      <c r="H398" s="44"/>
    </row>
    <row r="399" s="2" customFormat="1" ht="16.8" customHeight="1">
      <c r="A399" s="38"/>
      <c r="B399" s="44"/>
      <c r="C399" s="324" t="s">
        <v>509</v>
      </c>
      <c r="D399" s="324" t="s">
        <v>186</v>
      </c>
      <c r="E399" s="17" t="s">
        <v>1</v>
      </c>
      <c r="F399" s="325">
        <v>21</v>
      </c>
      <c r="G399" s="38"/>
      <c r="H399" s="44"/>
    </row>
    <row r="400" s="2" customFormat="1" ht="16.8" customHeight="1">
      <c r="A400" s="38"/>
      <c r="B400" s="44"/>
      <c r="C400" s="326" t="s">
        <v>1105</v>
      </c>
      <c r="D400" s="38"/>
      <c r="E400" s="38"/>
      <c r="F400" s="38"/>
      <c r="G400" s="38"/>
      <c r="H400" s="44"/>
    </row>
    <row r="401" s="2" customFormat="1" ht="16.8" customHeight="1">
      <c r="A401" s="38"/>
      <c r="B401" s="44"/>
      <c r="C401" s="324" t="s">
        <v>692</v>
      </c>
      <c r="D401" s="324" t="s">
        <v>693</v>
      </c>
      <c r="E401" s="17" t="s">
        <v>175</v>
      </c>
      <c r="F401" s="325">
        <v>21</v>
      </c>
      <c r="G401" s="38"/>
      <c r="H401" s="44"/>
    </row>
    <row r="402" s="2" customFormat="1" ht="16.8" customHeight="1">
      <c r="A402" s="38"/>
      <c r="B402" s="44"/>
      <c r="C402" s="324" t="s">
        <v>701</v>
      </c>
      <c r="D402" s="324" t="s">
        <v>702</v>
      </c>
      <c r="E402" s="17" t="s">
        <v>175</v>
      </c>
      <c r="F402" s="325">
        <v>21</v>
      </c>
      <c r="G402" s="38"/>
      <c r="H402" s="44"/>
    </row>
    <row r="403" s="2" customFormat="1" ht="16.8" customHeight="1">
      <c r="A403" s="38"/>
      <c r="B403" s="44"/>
      <c r="C403" s="324" t="s">
        <v>707</v>
      </c>
      <c r="D403" s="324" t="s">
        <v>708</v>
      </c>
      <c r="E403" s="17" t="s">
        <v>175</v>
      </c>
      <c r="F403" s="325">
        <v>21</v>
      </c>
      <c r="G403" s="38"/>
      <c r="H403" s="44"/>
    </row>
    <row r="404" s="2" customFormat="1" ht="16.8" customHeight="1">
      <c r="A404" s="38"/>
      <c r="B404" s="44"/>
      <c r="C404" s="320" t="s">
        <v>492</v>
      </c>
      <c r="D404" s="321" t="s">
        <v>492</v>
      </c>
      <c r="E404" s="322" t="s">
        <v>1</v>
      </c>
      <c r="F404" s="323">
        <v>10</v>
      </c>
      <c r="G404" s="38"/>
      <c r="H404" s="44"/>
    </row>
    <row r="405" s="2" customFormat="1" ht="16.8" customHeight="1">
      <c r="A405" s="38"/>
      <c r="B405" s="44"/>
      <c r="C405" s="324" t="s">
        <v>492</v>
      </c>
      <c r="D405" s="324" t="s">
        <v>222</v>
      </c>
      <c r="E405" s="17" t="s">
        <v>1</v>
      </c>
      <c r="F405" s="325">
        <v>10</v>
      </c>
      <c r="G405" s="38"/>
      <c r="H405" s="44"/>
    </row>
    <row r="406" s="2" customFormat="1" ht="16.8" customHeight="1">
      <c r="A406" s="38"/>
      <c r="B406" s="44"/>
      <c r="C406" s="326" t="s">
        <v>1105</v>
      </c>
      <c r="D406" s="38"/>
      <c r="E406" s="38"/>
      <c r="F406" s="38"/>
      <c r="G406" s="38"/>
      <c r="H406" s="44"/>
    </row>
    <row r="407" s="2" customFormat="1" ht="16.8" customHeight="1">
      <c r="A407" s="38"/>
      <c r="B407" s="44"/>
      <c r="C407" s="324" t="s">
        <v>830</v>
      </c>
      <c r="D407" s="324" t="s">
        <v>831</v>
      </c>
      <c r="E407" s="17" t="s">
        <v>189</v>
      </c>
      <c r="F407" s="325">
        <v>10</v>
      </c>
      <c r="G407" s="38"/>
      <c r="H407" s="44"/>
    </row>
    <row r="408" s="2" customFormat="1" ht="16.8" customHeight="1">
      <c r="A408" s="38"/>
      <c r="B408" s="44"/>
      <c r="C408" s="324" t="s">
        <v>827</v>
      </c>
      <c r="D408" s="324" t="s">
        <v>828</v>
      </c>
      <c r="E408" s="17" t="s">
        <v>189</v>
      </c>
      <c r="F408" s="325">
        <v>10</v>
      </c>
      <c r="G408" s="38"/>
      <c r="H408" s="44"/>
    </row>
    <row r="409" s="2" customFormat="1" ht="16.8" customHeight="1">
      <c r="A409" s="38"/>
      <c r="B409" s="44"/>
      <c r="C409" s="324" t="s">
        <v>754</v>
      </c>
      <c r="D409" s="324" t="s">
        <v>755</v>
      </c>
      <c r="E409" s="17" t="s">
        <v>189</v>
      </c>
      <c r="F409" s="325">
        <v>153.22900000000001</v>
      </c>
      <c r="G409" s="38"/>
      <c r="H409" s="44"/>
    </row>
    <row r="410" s="2" customFormat="1" ht="16.8" customHeight="1">
      <c r="A410" s="38"/>
      <c r="B410" s="44"/>
      <c r="C410" s="320" t="s">
        <v>488</v>
      </c>
      <c r="D410" s="321" t="s">
        <v>488</v>
      </c>
      <c r="E410" s="322" t="s">
        <v>1</v>
      </c>
      <c r="F410" s="323">
        <v>54.284999999999997</v>
      </c>
      <c r="G410" s="38"/>
      <c r="H410" s="44"/>
    </row>
    <row r="411" s="2" customFormat="1" ht="16.8" customHeight="1">
      <c r="A411" s="38"/>
      <c r="B411" s="44"/>
      <c r="C411" s="324" t="s">
        <v>1</v>
      </c>
      <c r="D411" s="324" t="s">
        <v>798</v>
      </c>
      <c r="E411" s="17" t="s">
        <v>1</v>
      </c>
      <c r="F411" s="325">
        <v>12.42</v>
      </c>
      <c r="G411" s="38"/>
      <c r="H411" s="44"/>
    </row>
    <row r="412" s="2" customFormat="1" ht="16.8" customHeight="1">
      <c r="A412" s="38"/>
      <c r="B412" s="44"/>
      <c r="C412" s="324" t="s">
        <v>1</v>
      </c>
      <c r="D412" s="324" t="s">
        <v>930</v>
      </c>
      <c r="E412" s="17" t="s">
        <v>1</v>
      </c>
      <c r="F412" s="325">
        <v>7.3650000000000002</v>
      </c>
      <c r="G412" s="38"/>
      <c r="H412" s="44"/>
    </row>
    <row r="413" s="2" customFormat="1" ht="16.8" customHeight="1">
      <c r="A413" s="38"/>
      <c r="B413" s="44"/>
      <c r="C413" s="324" t="s">
        <v>1</v>
      </c>
      <c r="D413" s="324" t="s">
        <v>931</v>
      </c>
      <c r="E413" s="17" t="s">
        <v>1</v>
      </c>
      <c r="F413" s="325">
        <v>14.4</v>
      </c>
      <c r="G413" s="38"/>
      <c r="H413" s="44"/>
    </row>
    <row r="414" s="2" customFormat="1" ht="16.8" customHeight="1">
      <c r="A414" s="38"/>
      <c r="B414" s="44"/>
      <c r="C414" s="324" t="s">
        <v>1</v>
      </c>
      <c r="D414" s="324" t="s">
        <v>932</v>
      </c>
      <c r="E414" s="17" t="s">
        <v>1</v>
      </c>
      <c r="F414" s="325">
        <v>20.100000000000001</v>
      </c>
      <c r="G414" s="38"/>
      <c r="H414" s="44"/>
    </row>
    <row r="415" s="2" customFormat="1" ht="16.8" customHeight="1">
      <c r="A415" s="38"/>
      <c r="B415" s="44"/>
      <c r="C415" s="324" t="s">
        <v>488</v>
      </c>
      <c r="D415" s="324" t="s">
        <v>186</v>
      </c>
      <c r="E415" s="17" t="s">
        <v>1</v>
      </c>
      <c r="F415" s="325">
        <v>54.284999999999997</v>
      </c>
      <c r="G415" s="38"/>
      <c r="H415" s="44"/>
    </row>
    <row r="416" s="2" customFormat="1" ht="16.8" customHeight="1">
      <c r="A416" s="38"/>
      <c r="B416" s="44"/>
      <c r="C416" s="326" t="s">
        <v>1105</v>
      </c>
      <c r="D416" s="38"/>
      <c r="E416" s="38"/>
      <c r="F416" s="38"/>
      <c r="G416" s="38"/>
      <c r="H416" s="44"/>
    </row>
    <row r="417" s="2" customFormat="1" ht="16.8" customHeight="1">
      <c r="A417" s="38"/>
      <c r="B417" s="44"/>
      <c r="C417" s="324" t="s">
        <v>288</v>
      </c>
      <c r="D417" s="324" t="s">
        <v>289</v>
      </c>
      <c r="E417" s="17" t="s">
        <v>189</v>
      </c>
      <c r="F417" s="325">
        <v>54.284999999999997</v>
      </c>
      <c r="G417" s="38"/>
      <c r="H417" s="44"/>
    </row>
    <row r="418" s="2" customFormat="1" ht="16.8" customHeight="1">
      <c r="A418" s="38"/>
      <c r="B418" s="44"/>
      <c r="C418" s="324" t="s">
        <v>548</v>
      </c>
      <c r="D418" s="324" t="s">
        <v>549</v>
      </c>
      <c r="E418" s="17" t="s">
        <v>189</v>
      </c>
      <c r="F418" s="325">
        <v>54.284999999999997</v>
      </c>
      <c r="G418" s="38"/>
      <c r="H418" s="44"/>
    </row>
    <row r="419" s="2" customFormat="1" ht="16.8" customHeight="1">
      <c r="A419" s="38"/>
      <c r="B419" s="44"/>
      <c r="C419" s="324" t="s">
        <v>457</v>
      </c>
      <c r="D419" s="324" t="s">
        <v>458</v>
      </c>
      <c r="E419" s="17" t="s">
        <v>189</v>
      </c>
      <c r="F419" s="325">
        <v>145.393</v>
      </c>
      <c r="G419" s="38"/>
      <c r="H419" s="44"/>
    </row>
    <row r="420" s="2" customFormat="1">
      <c r="A420" s="38"/>
      <c r="B420" s="44"/>
      <c r="C420" s="324" t="s">
        <v>284</v>
      </c>
      <c r="D420" s="324" t="s">
        <v>285</v>
      </c>
      <c r="E420" s="17" t="s">
        <v>189</v>
      </c>
      <c r="F420" s="325">
        <v>54.284999999999997</v>
      </c>
      <c r="G420" s="38"/>
      <c r="H420" s="44"/>
    </row>
    <row r="421" s="2" customFormat="1" ht="16.8" customHeight="1">
      <c r="A421" s="38"/>
      <c r="B421" s="44"/>
      <c r="C421" s="320" t="s">
        <v>483</v>
      </c>
      <c r="D421" s="321" t="s">
        <v>483</v>
      </c>
      <c r="E421" s="322" t="s">
        <v>1</v>
      </c>
      <c r="F421" s="323">
        <v>66.852999999999994</v>
      </c>
      <c r="G421" s="38"/>
      <c r="H421" s="44"/>
    </row>
    <row r="422" s="2" customFormat="1">
      <c r="A422" s="38"/>
      <c r="B422" s="44"/>
      <c r="C422" s="324" t="s">
        <v>483</v>
      </c>
      <c r="D422" s="324" t="s">
        <v>993</v>
      </c>
      <c r="E422" s="17" t="s">
        <v>1</v>
      </c>
      <c r="F422" s="325">
        <v>66.852999999999994</v>
      </c>
      <c r="G422" s="38"/>
      <c r="H422" s="44"/>
    </row>
    <row r="423" s="2" customFormat="1" ht="16.8" customHeight="1">
      <c r="A423" s="38"/>
      <c r="B423" s="44"/>
      <c r="C423" s="326" t="s">
        <v>1105</v>
      </c>
      <c r="D423" s="38"/>
      <c r="E423" s="38"/>
      <c r="F423" s="38"/>
      <c r="G423" s="38"/>
      <c r="H423" s="44"/>
    </row>
    <row r="424" s="2" customFormat="1" ht="16.8" customHeight="1">
      <c r="A424" s="38"/>
      <c r="B424" s="44"/>
      <c r="C424" s="324" t="s">
        <v>737</v>
      </c>
      <c r="D424" s="324" t="s">
        <v>738</v>
      </c>
      <c r="E424" s="17" t="s">
        <v>189</v>
      </c>
      <c r="F424" s="325">
        <v>66.852999999999994</v>
      </c>
      <c r="G424" s="38"/>
      <c r="H424" s="44"/>
    </row>
    <row r="425" s="2" customFormat="1" ht="16.8" customHeight="1">
      <c r="A425" s="38"/>
      <c r="B425" s="44"/>
      <c r="C425" s="324" t="s">
        <v>531</v>
      </c>
      <c r="D425" s="324" t="s">
        <v>532</v>
      </c>
      <c r="E425" s="17" t="s">
        <v>189</v>
      </c>
      <c r="F425" s="325">
        <v>178.31200000000001</v>
      </c>
      <c r="G425" s="38"/>
      <c r="H425" s="44"/>
    </row>
    <row r="426" s="2" customFormat="1" ht="16.8" customHeight="1">
      <c r="A426" s="38"/>
      <c r="B426" s="44"/>
      <c r="C426" s="324" t="s">
        <v>539</v>
      </c>
      <c r="D426" s="324" t="s">
        <v>540</v>
      </c>
      <c r="E426" s="17" t="s">
        <v>189</v>
      </c>
      <c r="F426" s="325">
        <v>2</v>
      </c>
      <c r="G426" s="38"/>
      <c r="H426" s="44"/>
    </row>
    <row r="427" s="2" customFormat="1" ht="16.8" customHeight="1">
      <c r="A427" s="38"/>
      <c r="B427" s="44"/>
      <c r="C427" s="324" t="s">
        <v>717</v>
      </c>
      <c r="D427" s="324" t="s">
        <v>718</v>
      </c>
      <c r="E427" s="17" t="s">
        <v>189</v>
      </c>
      <c r="F427" s="325">
        <v>66.852999999999994</v>
      </c>
      <c r="G427" s="38"/>
      <c r="H427" s="44"/>
    </row>
    <row r="428" s="2" customFormat="1" ht="16.8" customHeight="1">
      <c r="A428" s="38"/>
      <c r="B428" s="44"/>
      <c r="C428" s="324" t="s">
        <v>722</v>
      </c>
      <c r="D428" s="324" t="s">
        <v>723</v>
      </c>
      <c r="E428" s="17" t="s">
        <v>189</v>
      </c>
      <c r="F428" s="325">
        <v>60.167999999999999</v>
      </c>
      <c r="G428" s="38"/>
      <c r="H428" s="44"/>
    </row>
    <row r="429" s="2" customFormat="1" ht="16.8" customHeight="1">
      <c r="A429" s="38"/>
      <c r="B429" s="44"/>
      <c r="C429" s="324" t="s">
        <v>457</v>
      </c>
      <c r="D429" s="324" t="s">
        <v>458</v>
      </c>
      <c r="E429" s="17" t="s">
        <v>189</v>
      </c>
      <c r="F429" s="325">
        <v>145.393</v>
      </c>
      <c r="G429" s="38"/>
      <c r="H429" s="44"/>
    </row>
    <row r="430" s="2" customFormat="1" ht="16.8" customHeight="1">
      <c r="A430" s="38"/>
      <c r="B430" s="44"/>
      <c r="C430" s="324" t="s">
        <v>764</v>
      </c>
      <c r="D430" s="324" t="s">
        <v>765</v>
      </c>
      <c r="E430" s="17" t="s">
        <v>189</v>
      </c>
      <c r="F430" s="325">
        <v>66.852999999999994</v>
      </c>
      <c r="G430" s="38"/>
      <c r="H430" s="44"/>
    </row>
    <row r="431" s="2" customFormat="1" ht="16.8" customHeight="1">
      <c r="A431" s="38"/>
      <c r="B431" s="44"/>
      <c r="C431" s="320" t="s">
        <v>513</v>
      </c>
      <c r="D431" s="321" t="s">
        <v>514</v>
      </c>
      <c r="E431" s="322" t="s">
        <v>1</v>
      </c>
      <c r="F431" s="323">
        <v>141.22900000000001</v>
      </c>
      <c r="G431" s="38"/>
      <c r="H431" s="44"/>
    </row>
    <row r="432" s="2" customFormat="1" ht="16.8" customHeight="1">
      <c r="A432" s="38"/>
      <c r="B432" s="44"/>
      <c r="C432" s="324" t="s">
        <v>1</v>
      </c>
      <c r="D432" s="324" t="s">
        <v>751</v>
      </c>
      <c r="E432" s="17" t="s">
        <v>1</v>
      </c>
      <c r="F432" s="325">
        <v>0</v>
      </c>
      <c r="G432" s="38"/>
      <c r="H432" s="44"/>
    </row>
    <row r="433" s="2" customFormat="1" ht="16.8" customHeight="1">
      <c r="A433" s="38"/>
      <c r="B433" s="44"/>
      <c r="C433" s="324" t="s">
        <v>513</v>
      </c>
      <c r="D433" s="324" t="s">
        <v>752</v>
      </c>
      <c r="E433" s="17" t="s">
        <v>1</v>
      </c>
      <c r="F433" s="325">
        <v>141.22900000000001</v>
      </c>
      <c r="G433" s="38"/>
      <c r="H433" s="44"/>
    </row>
    <row r="434" s="2" customFormat="1" ht="16.8" customHeight="1">
      <c r="A434" s="38"/>
      <c r="B434" s="44"/>
      <c r="C434" s="326" t="s">
        <v>1105</v>
      </c>
      <c r="D434" s="38"/>
      <c r="E434" s="38"/>
      <c r="F434" s="38"/>
      <c r="G434" s="38"/>
      <c r="H434" s="44"/>
    </row>
    <row r="435" s="2" customFormat="1" ht="16.8" customHeight="1">
      <c r="A435" s="38"/>
      <c r="B435" s="44"/>
      <c r="C435" s="324" t="s">
        <v>748</v>
      </c>
      <c r="D435" s="324" t="s">
        <v>749</v>
      </c>
      <c r="E435" s="17" t="s">
        <v>189</v>
      </c>
      <c r="F435" s="325">
        <v>141.22900000000001</v>
      </c>
      <c r="G435" s="38"/>
      <c r="H435" s="44"/>
    </row>
    <row r="436" s="2" customFormat="1" ht="16.8" customHeight="1">
      <c r="A436" s="38"/>
      <c r="B436" s="44"/>
      <c r="C436" s="324" t="s">
        <v>754</v>
      </c>
      <c r="D436" s="324" t="s">
        <v>755</v>
      </c>
      <c r="E436" s="17" t="s">
        <v>189</v>
      </c>
      <c r="F436" s="325">
        <v>153.22900000000001</v>
      </c>
      <c r="G436" s="38"/>
      <c r="H436" s="44"/>
    </row>
    <row r="437" s="2" customFormat="1" ht="16.8" customHeight="1">
      <c r="A437" s="38"/>
      <c r="B437" s="44"/>
      <c r="C437" s="320" t="s">
        <v>134</v>
      </c>
      <c r="D437" s="321" t="s">
        <v>134</v>
      </c>
      <c r="E437" s="322" t="s">
        <v>1</v>
      </c>
      <c r="F437" s="323">
        <v>1.714</v>
      </c>
      <c r="G437" s="38"/>
      <c r="H437" s="44"/>
    </row>
    <row r="438" s="2" customFormat="1" ht="16.8" customHeight="1">
      <c r="A438" s="38"/>
      <c r="B438" s="44"/>
      <c r="C438" s="324" t="s">
        <v>134</v>
      </c>
      <c r="D438" s="324" t="s">
        <v>675</v>
      </c>
      <c r="E438" s="17" t="s">
        <v>1</v>
      </c>
      <c r="F438" s="325">
        <v>1.714</v>
      </c>
      <c r="G438" s="38"/>
      <c r="H438" s="44"/>
    </row>
    <row r="439" s="2" customFormat="1" ht="16.8" customHeight="1">
      <c r="A439" s="38"/>
      <c r="B439" s="44"/>
      <c r="C439" s="326" t="s">
        <v>1105</v>
      </c>
      <c r="D439" s="38"/>
      <c r="E439" s="38"/>
      <c r="F439" s="38"/>
      <c r="G439" s="38"/>
      <c r="H439" s="44"/>
    </row>
    <row r="440" s="2" customFormat="1" ht="16.8" customHeight="1">
      <c r="A440" s="38"/>
      <c r="B440" s="44"/>
      <c r="C440" s="324" t="s">
        <v>424</v>
      </c>
      <c r="D440" s="324" t="s">
        <v>425</v>
      </c>
      <c r="E440" s="17" t="s">
        <v>189</v>
      </c>
      <c r="F440" s="325">
        <v>1.714</v>
      </c>
      <c r="G440" s="38"/>
      <c r="H440" s="44"/>
    </row>
    <row r="441" s="2" customFormat="1" ht="16.8" customHeight="1">
      <c r="A441" s="38"/>
      <c r="B441" s="44"/>
      <c r="C441" s="324" t="s">
        <v>419</v>
      </c>
      <c r="D441" s="324" t="s">
        <v>420</v>
      </c>
      <c r="E441" s="17" t="s">
        <v>189</v>
      </c>
      <c r="F441" s="325">
        <v>4.6390000000000002</v>
      </c>
      <c r="G441" s="38"/>
      <c r="H441" s="44"/>
    </row>
    <row r="442" s="2" customFormat="1" ht="16.8" customHeight="1">
      <c r="A442" s="38"/>
      <c r="B442" s="44"/>
      <c r="C442" s="320" t="s">
        <v>506</v>
      </c>
      <c r="D442" s="321" t="s">
        <v>507</v>
      </c>
      <c r="E442" s="322" t="s">
        <v>1</v>
      </c>
      <c r="F442" s="323">
        <v>2.3300000000000001</v>
      </c>
      <c r="G442" s="38"/>
      <c r="H442" s="44"/>
    </row>
    <row r="443" s="2" customFormat="1" ht="16.8" customHeight="1">
      <c r="A443" s="38"/>
      <c r="B443" s="44"/>
      <c r="C443" s="324" t="s">
        <v>506</v>
      </c>
      <c r="D443" s="324" t="s">
        <v>685</v>
      </c>
      <c r="E443" s="17" t="s">
        <v>1</v>
      </c>
      <c r="F443" s="325">
        <v>2.3300000000000001</v>
      </c>
      <c r="G443" s="38"/>
      <c r="H443" s="44"/>
    </row>
    <row r="444" s="2" customFormat="1" ht="16.8" customHeight="1">
      <c r="A444" s="38"/>
      <c r="B444" s="44"/>
      <c r="C444" s="326" t="s">
        <v>1105</v>
      </c>
      <c r="D444" s="38"/>
      <c r="E444" s="38"/>
      <c r="F444" s="38"/>
      <c r="G444" s="38"/>
      <c r="H444" s="44"/>
    </row>
    <row r="445" s="2" customFormat="1" ht="16.8" customHeight="1">
      <c r="A445" s="38"/>
      <c r="B445" s="44"/>
      <c r="C445" s="324" t="s">
        <v>679</v>
      </c>
      <c r="D445" s="324" t="s">
        <v>680</v>
      </c>
      <c r="E445" s="17" t="s">
        <v>189</v>
      </c>
      <c r="F445" s="325">
        <v>15.199999999999999</v>
      </c>
      <c r="G445" s="38"/>
      <c r="H445" s="44"/>
    </row>
    <row r="446" s="2" customFormat="1" ht="16.8" customHeight="1">
      <c r="A446" s="38"/>
      <c r="B446" s="44"/>
      <c r="C446" s="324" t="s">
        <v>687</v>
      </c>
      <c r="D446" s="324" t="s">
        <v>688</v>
      </c>
      <c r="E446" s="17" t="s">
        <v>189</v>
      </c>
      <c r="F446" s="325">
        <v>28.699999999999999</v>
      </c>
      <c r="G446" s="38"/>
      <c r="H446" s="44"/>
    </row>
    <row r="447" s="2" customFormat="1" ht="16.8" customHeight="1">
      <c r="A447" s="38"/>
      <c r="B447" s="44"/>
      <c r="C447" s="324" t="s">
        <v>437</v>
      </c>
      <c r="D447" s="324" t="s">
        <v>438</v>
      </c>
      <c r="E447" s="17" t="s">
        <v>189</v>
      </c>
      <c r="F447" s="325">
        <v>28.699999999999999</v>
      </c>
      <c r="G447" s="38"/>
      <c r="H447" s="44"/>
    </row>
    <row r="448" s="2" customFormat="1" ht="16.8" customHeight="1">
      <c r="A448" s="38"/>
      <c r="B448" s="44"/>
      <c r="C448" s="320" t="s">
        <v>481</v>
      </c>
      <c r="D448" s="321" t="s">
        <v>481</v>
      </c>
      <c r="E448" s="322" t="s">
        <v>1</v>
      </c>
      <c r="F448" s="323">
        <v>111.459</v>
      </c>
      <c r="G448" s="38"/>
      <c r="H448" s="44"/>
    </row>
    <row r="449" s="2" customFormat="1" ht="16.8" customHeight="1">
      <c r="A449" s="38"/>
      <c r="B449" s="44"/>
      <c r="C449" s="324" t="s">
        <v>481</v>
      </c>
      <c r="D449" s="324" t="s">
        <v>487</v>
      </c>
      <c r="E449" s="17" t="s">
        <v>1</v>
      </c>
      <c r="F449" s="325">
        <v>111.459</v>
      </c>
      <c r="G449" s="38"/>
      <c r="H449" s="44"/>
    </row>
    <row r="450" s="2" customFormat="1" ht="16.8" customHeight="1">
      <c r="A450" s="38"/>
      <c r="B450" s="44"/>
      <c r="C450" s="326" t="s">
        <v>1105</v>
      </c>
      <c r="D450" s="38"/>
      <c r="E450" s="38"/>
      <c r="F450" s="38"/>
      <c r="G450" s="38"/>
      <c r="H450" s="44"/>
    </row>
    <row r="451" s="2" customFormat="1" ht="16.8" customHeight="1">
      <c r="A451" s="38"/>
      <c r="B451" s="44"/>
      <c r="C451" s="324" t="s">
        <v>539</v>
      </c>
      <c r="D451" s="324" t="s">
        <v>540</v>
      </c>
      <c r="E451" s="17" t="s">
        <v>189</v>
      </c>
      <c r="F451" s="325">
        <v>2</v>
      </c>
      <c r="G451" s="38"/>
      <c r="H451" s="44"/>
    </row>
    <row r="452" s="2" customFormat="1" ht="16.8" customHeight="1">
      <c r="A452" s="38"/>
      <c r="B452" s="44"/>
      <c r="C452" s="324" t="s">
        <v>531</v>
      </c>
      <c r="D452" s="324" t="s">
        <v>532</v>
      </c>
      <c r="E452" s="17" t="s">
        <v>189</v>
      </c>
      <c r="F452" s="325">
        <v>178.31200000000001</v>
      </c>
      <c r="G452" s="38"/>
      <c r="H452" s="44"/>
    </row>
    <row r="453" s="2" customFormat="1" ht="16.8" customHeight="1">
      <c r="A453" s="38"/>
      <c r="B453" s="44"/>
      <c r="C453" s="324" t="s">
        <v>710</v>
      </c>
      <c r="D453" s="324" t="s">
        <v>711</v>
      </c>
      <c r="E453" s="17" t="s">
        <v>189</v>
      </c>
      <c r="F453" s="325">
        <v>70.614999999999995</v>
      </c>
      <c r="G453" s="38"/>
      <c r="H453" s="44"/>
    </row>
    <row r="454" s="2" customFormat="1" ht="16.8" customHeight="1">
      <c r="A454" s="38"/>
      <c r="B454" s="44"/>
      <c r="C454" s="324" t="s">
        <v>714</v>
      </c>
      <c r="D454" s="324" t="s">
        <v>715</v>
      </c>
      <c r="E454" s="17" t="s">
        <v>189</v>
      </c>
      <c r="F454" s="325">
        <v>70.614999999999995</v>
      </c>
      <c r="G454" s="38"/>
      <c r="H454" s="44"/>
    </row>
    <row r="455" s="2" customFormat="1" ht="16.8" customHeight="1">
      <c r="A455" s="38"/>
      <c r="B455" s="44"/>
      <c r="C455" s="324" t="s">
        <v>748</v>
      </c>
      <c r="D455" s="324" t="s">
        <v>749</v>
      </c>
      <c r="E455" s="17" t="s">
        <v>189</v>
      </c>
      <c r="F455" s="325">
        <v>141.22900000000001</v>
      </c>
      <c r="G455" s="38"/>
      <c r="H455" s="44"/>
    </row>
    <row r="456" s="2" customFormat="1" ht="16.8" customHeight="1">
      <c r="A456" s="38"/>
      <c r="B456" s="44"/>
      <c r="C456" s="320" t="s">
        <v>480</v>
      </c>
      <c r="D456" s="321" t="s">
        <v>480</v>
      </c>
      <c r="E456" s="322" t="s">
        <v>1</v>
      </c>
      <c r="F456" s="323">
        <v>29.77</v>
      </c>
      <c r="G456" s="38"/>
      <c r="H456" s="44"/>
    </row>
    <row r="457" s="2" customFormat="1" ht="16.8" customHeight="1">
      <c r="A457" s="38"/>
      <c r="B457" s="44"/>
      <c r="C457" s="324" t="s">
        <v>480</v>
      </c>
      <c r="D457" s="324" t="s">
        <v>913</v>
      </c>
      <c r="E457" s="17" t="s">
        <v>1</v>
      </c>
      <c r="F457" s="325">
        <v>29.77</v>
      </c>
      <c r="G457" s="38"/>
      <c r="H457" s="44"/>
    </row>
    <row r="458" s="2" customFormat="1" ht="16.8" customHeight="1">
      <c r="A458" s="38"/>
      <c r="B458" s="44"/>
      <c r="C458" s="326" t="s">
        <v>1105</v>
      </c>
      <c r="D458" s="38"/>
      <c r="E458" s="38"/>
      <c r="F458" s="38"/>
      <c r="G458" s="38"/>
      <c r="H458" s="44"/>
    </row>
    <row r="459" s="2" customFormat="1" ht="16.8" customHeight="1">
      <c r="A459" s="38"/>
      <c r="B459" s="44"/>
      <c r="C459" s="324" t="s">
        <v>526</v>
      </c>
      <c r="D459" s="324" t="s">
        <v>527</v>
      </c>
      <c r="E459" s="17" t="s">
        <v>189</v>
      </c>
      <c r="F459" s="325">
        <v>29.77</v>
      </c>
      <c r="G459" s="38"/>
      <c r="H459" s="44"/>
    </row>
    <row r="460" s="2" customFormat="1" ht="16.8" customHeight="1">
      <c r="A460" s="38"/>
      <c r="B460" s="44"/>
      <c r="C460" s="324" t="s">
        <v>710</v>
      </c>
      <c r="D460" s="324" t="s">
        <v>711</v>
      </c>
      <c r="E460" s="17" t="s">
        <v>189</v>
      </c>
      <c r="F460" s="325">
        <v>70.614999999999995</v>
      </c>
      <c r="G460" s="38"/>
      <c r="H460" s="44"/>
    </row>
    <row r="461" s="2" customFormat="1" ht="16.8" customHeight="1">
      <c r="A461" s="38"/>
      <c r="B461" s="44"/>
      <c r="C461" s="324" t="s">
        <v>714</v>
      </c>
      <c r="D461" s="324" t="s">
        <v>715</v>
      </c>
      <c r="E461" s="17" t="s">
        <v>189</v>
      </c>
      <c r="F461" s="325">
        <v>70.614999999999995</v>
      </c>
      <c r="G461" s="38"/>
      <c r="H461" s="44"/>
    </row>
    <row r="462" s="2" customFormat="1" ht="16.8" customHeight="1">
      <c r="A462" s="38"/>
      <c r="B462" s="44"/>
      <c r="C462" s="324" t="s">
        <v>748</v>
      </c>
      <c r="D462" s="324" t="s">
        <v>749</v>
      </c>
      <c r="E462" s="17" t="s">
        <v>189</v>
      </c>
      <c r="F462" s="325">
        <v>141.22900000000001</v>
      </c>
      <c r="G462" s="38"/>
      <c r="H462" s="44"/>
    </row>
    <row r="463" s="2" customFormat="1" ht="16.8" customHeight="1">
      <c r="A463" s="38"/>
      <c r="B463" s="44"/>
      <c r="C463" s="320" t="s">
        <v>502</v>
      </c>
      <c r="D463" s="321" t="s">
        <v>502</v>
      </c>
      <c r="E463" s="322" t="s">
        <v>1</v>
      </c>
      <c r="F463" s="323">
        <v>12.869999999999999</v>
      </c>
      <c r="G463" s="38"/>
      <c r="H463" s="44"/>
    </row>
    <row r="464" s="2" customFormat="1" ht="16.8" customHeight="1">
      <c r="A464" s="38"/>
      <c r="B464" s="44"/>
      <c r="C464" s="324" t="s">
        <v>502</v>
      </c>
      <c r="D464" s="324" t="s">
        <v>683</v>
      </c>
      <c r="E464" s="17" t="s">
        <v>1</v>
      </c>
      <c r="F464" s="325">
        <v>12.869999999999999</v>
      </c>
      <c r="G464" s="38"/>
      <c r="H464" s="44"/>
    </row>
    <row r="465" s="2" customFormat="1" ht="16.8" customHeight="1">
      <c r="A465" s="38"/>
      <c r="B465" s="44"/>
      <c r="C465" s="326" t="s">
        <v>1105</v>
      </c>
      <c r="D465" s="38"/>
      <c r="E465" s="38"/>
      <c r="F465" s="38"/>
      <c r="G465" s="38"/>
      <c r="H465" s="44"/>
    </row>
    <row r="466" s="2" customFormat="1" ht="16.8" customHeight="1">
      <c r="A466" s="38"/>
      <c r="B466" s="44"/>
      <c r="C466" s="324" t="s">
        <v>679</v>
      </c>
      <c r="D466" s="324" t="s">
        <v>680</v>
      </c>
      <c r="E466" s="17" t="s">
        <v>189</v>
      </c>
      <c r="F466" s="325">
        <v>15.199999999999999</v>
      </c>
      <c r="G466" s="38"/>
      <c r="H466" s="44"/>
    </row>
    <row r="467" s="2" customFormat="1" ht="16.8" customHeight="1">
      <c r="A467" s="38"/>
      <c r="B467" s="44"/>
      <c r="C467" s="324" t="s">
        <v>687</v>
      </c>
      <c r="D467" s="324" t="s">
        <v>688</v>
      </c>
      <c r="E467" s="17" t="s">
        <v>189</v>
      </c>
      <c r="F467" s="325">
        <v>28.699999999999999</v>
      </c>
      <c r="G467" s="38"/>
      <c r="H467" s="44"/>
    </row>
    <row r="468" s="2" customFormat="1" ht="16.8" customHeight="1">
      <c r="A468" s="38"/>
      <c r="B468" s="44"/>
      <c r="C468" s="324" t="s">
        <v>437</v>
      </c>
      <c r="D468" s="324" t="s">
        <v>438</v>
      </c>
      <c r="E468" s="17" t="s">
        <v>189</v>
      </c>
      <c r="F468" s="325">
        <v>28.699999999999999</v>
      </c>
      <c r="G468" s="38"/>
      <c r="H468" s="44"/>
    </row>
    <row r="469" s="2" customFormat="1" ht="16.8" customHeight="1">
      <c r="A469" s="38"/>
      <c r="B469" s="44"/>
      <c r="C469" s="320" t="s">
        <v>504</v>
      </c>
      <c r="D469" s="321" t="s">
        <v>504</v>
      </c>
      <c r="E469" s="322" t="s">
        <v>1</v>
      </c>
      <c r="F469" s="323">
        <v>13.5</v>
      </c>
      <c r="G469" s="38"/>
      <c r="H469" s="44"/>
    </row>
    <row r="470" s="2" customFormat="1" ht="16.8" customHeight="1">
      <c r="A470" s="38"/>
      <c r="B470" s="44"/>
      <c r="C470" s="324" t="s">
        <v>504</v>
      </c>
      <c r="D470" s="324" t="s">
        <v>684</v>
      </c>
      <c r="E470" s="17" t="s">
        <v>1</v>
      </c>
      <c r="F470" s="325">
        <v>13.5</v>
      </c>
      <c r="G470" s="38"/>
      <c r="H470" s="44"/>
    </row>
    <row r="471" s="2" customFormat="1" ht="16.8" customHeight="1">
      <c r="A471" s="38"/>
      <c r="B471" s="44"/>
      <c r="C471" s="326" t="s">
        <v>1105</v>
      </c>
      <c r="D471" s="38"/>
      <c r="E471" s="38"/>
      <c r="F471" s="38"/>
      <c r="G471" s="38"/>
      <c r="H471" s="44"/>
    </row>
    <row r="472" s="2" customFormat="1" ht="16.8" customHeight="1">
      <c r="A472" s="38"/>
      <c r="B472" s="44"/>
      <c r="C472" s="324" t="s">
        <v>679</v>
      </c>
      <c r="D472" s="324" t="s">
        <v>680</v>
      </c>
      <c r="E472" s="17" t="s">
        <v>189</v>
      </c>
      <c r="F472" s="325">
        <v>15.199999999999999</v>
      </c>
      <c r="G472" s="38"/>
      <c r="H472" s="44"/>
    </row>
    <row r="473" s="2" customFormat="1" ht="16.8" customHeight="1">
      <c r="A473" s="38"/>
      <c r="B473" s="44"/>
      <c r="C473" s="324" t="s">
        <v>687</v>
      </c>
      <c r="D473" s="324" t="s">
        <v>688</v>
      </c>
      <c r="E473" s="17" t="s">
        <v>189</v>
      </c>
      <c r="F473" s="325">
        <v>28.699999999999999</v>
      </c>
      <c r="G473" s="38"/>
      <c r="H473" s="44"/>
    </row>
    <row r="474" s="2" customFormat="1" ht="16.8" customHeight="1">
      <c r="A474" s="38"/>
      <c r="B474" s="44"/>
      <c r="C474" s="324" t="s">
        <v>437</v>
      </c>
      <c r="D474" s="324" t="s">
        <v>438</v>
      </c>
      <c r="E474" s="17" t="s">
        <v>189</v>
      </c>
      <c r="F474" s="325">
        <v>28.699999999999999</v>
      </c>
      <c r="G474" s="38"/>
      <c r="H474" s="44"/>
    </row>
    <row r="475" s="2" customFormat="1" ht="16.8" customHeight="1">
      <c r="A475" s="38"/>
      <c r="B475" s="44"/>
      <c r="C475" s="320" t="s">
        <v>494</v>
      </c>
      <c r="D475" s="321" t="s">
        <v>494</v>
      </c>
      <c r="E475" s="322" t="s">
        <v>1</v>
      </c>
      <c r="F475" s="323">
        <v>6</v>
      </c>
      <c r="G475" s="38"/>
      <c r="H475" s="44"/>
    </row>
    <row r="476" s="2" customFormat="1" ht="16.8" customHeight="1">
      <c r="A476" s="38"/>
      <c r="B476" s="44"/>
      <c r="C476" s="324" t="s">
        <v>494</v>
      </c>
      <c r="D476" s="324" t="s">
        <v>201</v>
      </c>
      <c r="E476" s="17" t="s">
        <v>1</v>
      </c>
      <c r="F476" s="325">
        <v>6</v>
      </c>
      <c r="G476" s="38"/>
      <c r="H476" s="44"/>
    </row>
    <row r="477" s="2" customFormat="1" ht="16.8" customHeight="1">
      <c r="A477" s="38"/>
      <c r="B477" s="44"/>
      <c r="C477" s="326" t="s">
        <v>1105</v>
      </c>
      <c r="D477" s="38"/>
      <c r="E477" s="38"/>
      <c r="F477" s="38"/>
      <c r="G477" s="38"/>
      <c r="H477" s="44"/>
    </row>
    <row r="478" s="2" customFormat="1" ht="16.8" customHeight="1">
      <c r="A478" s="38"/>
      <c r="B478" s="44"/>
      <c r="C478" s="324" t="s">
        <v>381</v>
      </c>
      <c r="D478" s="324" t="s">
        <v>382</v>
      </c>
      <c r="E478" s="17" t="s">
        <v>264</v>
      </c>
      <c r="F478" s="325">
        <v>6</v>
      </c>
      <c r="G478" s="38"/>
      <c r="H478" s="44"/>
    </row>
    <row r="479" s="2" customFormat="1" ht="16.8" customHeight="1">
      <c r="A479" s="38"/>
      <c r="B479" s="44"/>
      <c r="C479" s="324" t="s">
        <v>600</v>
      </c>
      <c r="D479" s="324" t="s">
        <v>601</v>
      </c>
      <c r="E479" s="17" t="s">
        <v>264</v>
      </c>
      <c r="F479" s="325">
        <v>6</v>
      </c>
      <c r="G479" s="38"/>
      <c r="H479" s="44"/>
    </row>
    <row r="480" s="2" customFormat="1" ht="16.8" customHeight="1">
      <c r="A480" s="38"/>
      <c r="B480" s="44"/>
      <c r="C480" s="324" t="s">
        <v>409</v>
      </c>
      <c r="D480" s="324" t="s">
        <v>410</v>
      </c>
      <c r="E480" s="17" t="s">
        <v>264</v>
      </c>
      <c r="F480" s="325">
        <v>6</v>
      </c>
      <c r="G480" s="38"/>
      <c r="H480" s="44"/>
    </row>
    <row r="481" s="2" customFormat="1" ht="16.8" customHeight="1">
      <c r="A481" s="38"/>
      <c r="B481" s="44"/>
      <c r="C481" s="324" t="s">
        <v>604</v>
      </c>
      <c r="D481" s="324" t="s">
        <v>605</v>
      </c>
      <c r="E481" s="17" t="s">
        <v>264</v>
      </c>
      <c r="F481" s="325">
        <v>6</v>
      </c>
      <c r="G481" s="38"/>
      <c r="H481" s="44"/>
    </row>
    <row r="482" s="2" customFormat="1" ht="16.8" customHeight="1">
      <c r="A482" s="38"/>
      <c r="B482" s="44"/>
      <c r="C482" s="324" t="s">
        <v>399</v>
      </c>
      <c r="D482" s="324" t="s">
        <v>400</v>
      </c>
      <c r="E482" s="17" t="s">
        <v>401</v>
      </c>
      <c r="F482" s="325">
        <v>0.17999999999999999</v>
      </c>
      <c r="G482" s="38"/>
      <c r="H482" s="44"/>
    </row>
    <row r="483" s="2" customFormat="1" ht="16.8" customHeight="1">
      <c r="A483" s="38"/>
      <c r="B483" s="44"/>
      <c r="C483" s="324" t="s">
        <v>595</v>
      </c>
      <c r="D483" s="324" t="s">
        <v>596</v>
      </c>
      <c r="E483" s="17" t="s">
        <v>264</v>
      </c>
      <c r="F483" s="325">
        <v>6</v>
      </c>
      <c r="G483" s="38"/>
      <c r="H483" s="44"/>
    </row>
    <row r="484" s="2" customFormat="1" ht="16.8" customHeight="1">
      <c r="A484" s="38"/>
      <c r="B484" s="44"/>
      <c r="C484" s="320" t="s">
        <v>659</v>
      </c>
      <c r="D484" s="321" t="s">
        <v>659</v>
      </c>
      <c r="E484" s="322" t="s">
        <v>1</v>
      </c>
      <c r="F484" s="323">
        <v>0.95999999999999996</v>
      </c>
      <c r="G484" s="38"/>
      <c r="H484" s="44"/>
    </row>
    <row r="485" s="2" customFormat="1" ht="16.8" customHeight="1">
      <c r="A485" s="38"/>
      <c r="B485" s="44"/>
      <c r="C485" s="324" t="s">
        <v>659</v>
      </c>
      <c r="D485" s="324" t="s">
        <v>660</v>
      </c>
      <c r="E485" s="17" t="s">
        <v>1</v>
      </c>
      <c r="F485" s="325">
        <v>0.95999999999999996</v>
      </c>
      <c r="G485" s="38"/>
      <c r="H485" s="44"/>
    </row>
    <row r="486" s="2" customFormat="1" ht="16.8" customHeight="1">
      <c r="A486" s="38"/>
      <c r="B486" s="44"/>
      <c r="C486" s="326" t="s">
        <v>1105</v>
      </c>
      <c r="D486" s="38"/>
      <c r="E486" s="38"/>
      <c r="F486" s="38"/>
      <c r="G486" s="38"/>
      <c r="H486" s="44"/>
    </row>
    <row r="487" s="2" customFormat="1" ht="16.8" customHeight="1">
      <c r="A487" s="38"/>
      <c r="B487" s="44"/>
      <c r="C487" s="324" t="s">
        <v>656</v>
      </c>
      <c r="D487" s="324" t="s">
        <v>657</v>
      </c>
      <c r="E487" s="17" t="s">
        <v>189</v>
      </c>
      <c r="F487" s="325">
        <v>0.95999999999999996</v>
      </c>
      <c r="G487" s="38"/>
      <c r="H487" s="44"/>
    </row>
    <row r="488" s="2" customFormat="1" ht="16.8" customHeight="1">
      <c r="A488" s="38"/>
      <c r="B488" s="44"/>
      <c r="C488" s="324" t="s">
        <v>663</v>
      </c>
      <c r="D488" s="324" t="s">
        <v>664</v>
      </c>
      <c r="E488" s="17" t="s">
        <v>264</v>
      </c>
      <c r="F488" s="325">
        <v>1.5600000000000001</v>
      </c>
      <c r="G488" s="38"/>
      <c r="H488" s="44"/>
    </row>
    <row r="489" s="2" customFormat="1" ht="16.8" customHeight="1">
      <c r="A489" s="38"/>
      <c r="B489" s="44"/>
      <c r="C489" s="324" t="s">
        <v>728</v>
      </c>
      <c r="D489" s="324" t="s">
        <v>729</v>
      </c>
      <c r="E489" s="17" t="s">
        <v>189</v>
      </c>
      <c r="F489" s="325">
        <v>1.5600000000000001</v>
      </c>
      <c r="G489" s="38"/>
      <c r="H489" s="44"/>
    </row>
    <row r="490" s="2" customFormat="1" ht="16.8" customHeight="1">
      <c r="A490" s="38"/>
      <c r="B490" s="44"/>
      <c r="C490" s="324" t="s">
        <v>733</v>
      </c>
      <c r="D490" s="324" t="s">
        <v>734</v>
      </c>
      <c r="E490" s="17" t="s">
        <v>189</v>
      </c>
      <c r="F490" s="325">
        <v>1.5600000000000001</v>
      </c>
      <c r="G490" s="38"/>
      <c r="H490" s="44"/>
    </row>
    <row r="491" s="2" customFormat="1" ht="16.8" customHeight="1">
      <c r="A491" s="38"/>
      <c r="B491" s="44"/>
      <c r="C491" s="320" t="s">
        <v>487</v>
      </c>
      <c r="D491" s="321" t="s">
        <v>487</v>
      </c>
      <c r="E491" s="322" t="s">
        <v>1</v>
      </c>
      <c r="F491" s="323">
        <v>111.459</v>
      </c>
      <c r="G491" s="38"/>
      <c r="H491" s="44"/>
    </row>
    <row r="492" s="2" customFormat="1" ht="16.8" customHeight="1">
      <c r="A492" s="38"/>
      <c r="B492" s="44"/>
      <c r="C492" s="324" t="s">
        <v>1</v>
      </c>
      <c r="D492" s="324" t="s">
        <v>918</v>
      </c>
      <c r="E492" s="17" t="s">
        <v>1</v>
      </c>
      <c r="F492" s="325">
        <v>112.988</v>
      </c>
      <c r="G492" s="38"/>
      <c r="H492" s="44"/>
    </row>
    <row r="493" s="2" customFormat="1" ht="16.8" customHeight="1">
      <c r="A493" s="38"/>
      <c r="B493" s="44"/>
      <c r="C493" s="324" t="s">
        <v>1</v>
      </c>
      <c r="D493" s="324" t="s">
        <v>919</v>
      </c>
      <c r="E493" s="17" t="s">
        <v>1</v>
      </c>
      <c r="F493" s="325">
        <v>96.028000000000006</v>
      </c>
      <c r="G493" s="38"/>
      <c r="H493" s="44"/>
    </row>
    <row r="494" s="2" customFormat="1" ht="16.8" customHeight="1">
      <c r="A494" s="38"/>
      <c r="B494" s="44"/>
      <c r="C494" s="324" t="s">
        <v>1</v>
      </c>
      <c r="D494" s="324" t="s">
        <v>920</v>
      </c>
      <c r="E494" s="17" t="s">
        <v>1</v>
      </c>
      <c r="F494" s="325">
        <v>5.9459999999999997</v>
      </c>
      <c r="G494" s="38"/>
      <c r="H494" s="44"/>
    </row>
    <row r="495" s="2" customFormat="1" ht="16.8" customHeight="1">
      <c r="A495" s="38"/>
      <c r="B495" s="44"/>
      <c r="C495" s="324" t="s">
        <v>1</v>
      </c>
      <c r="D495" s="324" t="s">
        <v>788</v>
      </c>
      <c r="E495" s="17" t="s">
        <v>1</v>
      </c>
      <c r="F495" s="325">
        <v>-1.2150000000000001</v>
      </c>
      <c r="G495" s="38"/>
      <c r="H495" s="44"/>
    </row>
    <row r="496" s="2" customFormat="1" ht="16.8" customHeight="1">
      <c r="A496" s="38"/>
      <c r="B496" s="44"/>
      <c r="C496" s="324" t="s">
        <v>1</v>
      </c>
      <c r="D496" s="324" t="s">
        <v>921</v>
      </c>
      <c r="E496" s="17" t="s">
        <v>1</v>
      </c>
      <c r="F496" s="325">
        <v>-4.9500000000000002</v>
      </c>
      <c r="G496" s="38"/>
      <c r="H496" s="44"/>
    </row>
    <row r="497" s="2" customFormat="1" ht="16.8" customHeight="1">
      <c r="A497" s="38"/>
      <c r="B497" s="44"/>
      <c r="C497" s="324" t="s">
        <v>1</v>
      </c>
      <c r="D497" s="324" t="s">
        <v>922</v>
      </c>
      <c r="E497" s="17" t="s">
        <v>1</v>
      </c>
      <c r="F497" s="325">
        <v>-97.337999999999994</v>
      </c>
      <c r="G497" s="38"/>
      <c r="H497" s="44"/>
    </row>
    <row r="498" s="2" customFormat="1" ht="16.8" customHeight="1">
      <c r="A498" s="38"/>
      <c r="B498" s="44"/>
      <c r="C498" s="324" t="s">
        <v>487</v>
      </c>
      <c r="D498" s="324" t="s">
        <v>186</v>
      </c>
      <c r="E498" s="17" t="s">
        <v>1</v>
      </c>
      <c r="F498" s="325">
        <v>111.459</v>
      </c>
      <c r="G498" s="38"/>
      <c r="H498" s="44"/>
    </row>
    <row r="499" s="2" customFormat="1" ht="16.8" customHeight="1">
      <c r="A499" s="38"/>
      <c r="B499" s="44"/>
      <c r="C499" s="326" t="s">
        <v>1105</v>
      </c>
      <c r="D499" s="38"/>
      <c r="E499" s="38"/>
      <c r="F499" s="38"/>
      <c r="G499" s="38"/>
      <c r="H499" s="44"/>
    </row>
    <row r="500" s="2" customFormat="1" ht="16.8" customHeight="1">
      <c r="A500" s="38"/>
      <c r="B500" s="44"/>
      <c r="C500" s="324" t="s">
        <v>539</v>
      </c>
      <c r="D500" s="324" t="s">
        <v>540</v>
      </c>
      <c r="E500" s="17" t="s">
        <v>189</v>
      </c>
      <c r="F500" s="325">
        <v>2</v>
      </c>
      <c r="G500" s="38"/>
      <c r="H500" s="44"/>
    </row>
    <row r="501" s="2" customFormat="1" ht="16.8" customHeight="1">
      <c r="A501" s="38"/>
      <c r="B501" s="44"/>
      <c r="C501" s="320" t="s">
        <v>490</v>
      </c>
      <c r="D501" s="321" t="s">
        <v>490</v>
      </c>
      <c r="E501" s="322" t="s">
        <v>1</v>
      </c>
      <c r="F501" s="323">
        <v>2</v>
      </c>
      <c r="G501" s="38"/>
      <c r="H501" s="44"/>
    </row>
    <row r="502" s="2" customFormat="1" ht="16.8" customHeight="1">
      <c r="A502" s="38"/>
      <c r="B502" s="44"/>
      <c r="C502" s="324" t="s">
        <v>490</v>
      </c>
      <c r="D502" s="324" t="s">
        <v>589</v>
      </c>
      <c r="E502" s="17" t="s">
        <v>1</v>
      </c>
      <c r="F502" s="325">
        <v>2</v>
      </c>
      <c r="G502" s="38"/>
      <c r="H502" s="44"/>
    </row>
    <row r="503" s="2" customFormat="1" ht="16.8" customHeight="1">
      <c r="A503" s="38"/>
      <c r="B503" s="44"/>
      <c r="C503" s="326" t="s">
        <v>1105</v>
      </c>
      <c r="D503" s="38"/>
      <c r="E503" s="38"/>
      <c r="F503" s="38"/>
      <c r="G503" s="38"/>
      <c r="H503" s="44"/>
    </row>
    <row r="504" s="2" customFormat="1" ht="16.8" customHeight="1">
      <c r="A504" s="38"/>
      <c r="B504" s="44"/>
      <c r="C504" s="324" t="s">
        <v>586</v>
      </c>
      <c r="D504" s="324" t="s">
        <v>587</v>
      </c>
      <c r="E504" s="17" t="s">
        <v>189</v>
      </c>
      <c r="F504" s="325">
        <v>2</v>
      </c>
      <c r="G504" s="38"/>
      <c r="H504" s="44"/>
    </row>
    <row r="505" s="2" customFormat="1" ht="16.8" customHeight="1">
      <c r="A505" s="38"/>
      <c r="B505" s="44"/>
      <c r="C505" s="324" t="s">
        <v>754</v>
      </c>
      <c r="D505" s="324" t="s">
        <v>755</v>
      </c>
      <c r="E505" s="17" t="s">
        <v>189</v>
      </c>
      <c r="F505" s="325">
        <v>153.22900000000001</v>
      </c>
      <c r="G505" s="38"/>
      <c r="H505" s="44"/>
    </row>
    <row r="506" s="2" customFormat="1" ht="26.4" customHeight="1">
      <c r="A506" s="38"/>
      <c r="B506" s="44"/>
      <c r="C506" s="319" t="s">
        <v>1109</v>
      </c>
      <c r="D506" s="319" t="s">
        <v>99</v>
      </c>
      <c r="E506" s="38"/>
      <c r="F506" s="38"/>
      <c r="G506" s="38"/>
      <c r="H506" s="44"/>
    </row>
    <row r="507" s="2" customFormat="1" ht="16.8" customHeight="1">
      <c r="A507" s="38"/>
      <c r="B507" s="44"/>
      <c r="C507" s="320" t="s">
        <v>485</v>
      </c>
      <c r="D507" s="321" t="s">
        <v>485</v>
      </c>
      <c r="E507" s="322" t="s">
        <v>1</v>
      </c>
      <c r="F507" s="323">
        <v>26.745000000000001</v>
      </c>
      <c r="G507" s="38"/>
      <c r="H507" s="44"/>
    </row>
    <row r="508" s="2" customFormat="1" ht="16.8" customHeight="1">
      <c r="A508" s="38"/>
      <c r="B508" s="44"/>
      <c r="C508" s="324" t="s">
        <v>485</v>
      </c>
      <c r="D508" s="324" t="s">
        <v>1058</v>
      </c>
      <c r="E508" s="17" t="s">
        <v>1</v>
      </c>
      <c r="F508" s="325">
        <v>26.745000000000001</v>
      </c>
      <c r="G508" s="38"/>
      <c r="H508" s="44"/>
    </row>
    <row r="509" s="2" customFormat="1" ht="16.8" customHeight="1">
      <c r="A509" s="38"/>
      <c r="B509" s="44"/>
      <c r="C509" s="326" t="s">
        <v>1105</v>
      </c>
      <c r="D509" s="38"/>
      <c r="E509" s="38"/>
      <c r="F509" s="38"/>
      <c r="G509" s="38"/>
      <c r="H509" s="44"/>
    </row>
    <row r="510" s="2" customFormat="1" ht="16.8" customHeight="1">
      <c r="A510" s="38"/>
      <c r="B510" s="44"/>
      <c r="C510" s="324" t="s">
        <v>621</v>
      </c>
      <c r="D510" s="324" t="s">
        <v>622</v>
      </c>
      <c r="E510" s="17" t="s">
        <v>175</v>
      </c>
      <c r="F510" s="325">
        <v>26.745000000000001</v>
      </c>
      <c r="G510" s="38"/>
      <c r="H510" s="44"/>
    </row>
    <row r="511" s="2" customFormat="1" ht="16.8" customHeight="1">
      <c r="A511" s="38"/>
      <c r="B511" s="44"/>
      <c r="C511" s="324" t="s">
        <v>535</v>
      </c>
      <c r="D511" s="324" t="s">
        <v>536</v>
      </c>
      <c r="E511" s="17" t="s">
        <v>189</v>
      </c>
      <c r="F511" s="325">
        <v>4.0119999999999996</v>
      </c>
      <c r="G511" s="38"/>
      <c r="H511" s="44"/>
    </row>
    <row r="512" s="2" customFormat="1" ht="16.8" customHeight="1">
      <c r="A512" s="38"/>
      <c r="B512" s="44"/>
      <c r="C512" s="324" t="s">
        <v>625</v>
      </c>
      <c r="D512" s="324" t="s">
        <v>626</v>
      </c>
      <c r="E512" s="17" t="s">
        <v>175</v>
      </c>
      <c r="F512" s="325">
        <v>26.745000000000001</v>
      </c>
      <c r="G512" s="38"/>
      <c r="H512" s="44"/>
    </row>
    <row r="513" s="2" customFormat="1" ht="16.8" customHeight="1">
      <c r="A513" s="38"/>
      <c r="B513" s="44"/>
      <c r="C513" s="324" t="s">
        <v>644</v>
      </c>
      <c r="D513" s="324" t="s">
        <v>645</v>
      </c>
      <c r="E513" s="17" t="s">
        <v>175</v>
      </c>
      <c r="F513" s="325">
        <v>26.745000000000001</v>
      </c>
      <c r="G513" s="38"/>
      <c r="H513" s="44"/>
    </row>
    <row r="514" s="2" customFormat="1" ht="16.8" customHeight="1">
      <c r="A514" s="38"/>
      <c r="B514" s="44"/>
      <c r="C514" s="324" t="s">
        <v>647</v>
      </c>
      <c r="D514" s="324" t="s">
        <v>648</v>
      </c>
      <c r="E514" s="17" t="s">
        <v>264</v>
      </c>
      <c r="F514" s="325">
        <v>53.490000000000002</v>
      </c>
      <c r="G514" s="38"/>
      <c r="H514" s="44"/>
    </row>
    <row r="515" s="2" customFormat="1" ht="16.8" customHeight="1">
      <c r="A515" s="38"/>
      <c r="B515" s="44"/>
      <c r="C515" s="324" t="s">
        <v>628</v>
      </c>
      <c r="D515" s="324" t="s">
        <v>629</v>
      </c>
      <c r="E515" s="17" t="s">
        <v>189</v>
      </c>
      <c r="F515" s="325">
        <v>3.21</v>
      </c>
      <c r="G515" s="38"/>
      <c r="H515" s="44"/>
    </row>
    <row r="516" s="2" customFormat="1" ht="16.8" customHeight="1">
      <c r="A516" s="38"/>
      <c r="B516" s="44"/>
      <c r="C516" s="320" t="s">
        <v>496</v>
      </c>
      <c r="D516" s="321" t="s">
        <v>496</v>
      </c>
      <c r="E516" s="322" t="s">
        <v>1</v>
      </c>
      <c r="F516" s="323">
        <v>15.199999999999999</v>
      </c>
      <c r="G516" s="38"/>
      <c r="H516" s="44"/>
    </row>
    <row r="517" s="2" customFormat="1" ht="16.8" customHeight="1">
      <c r="A517" s="38"/>
      <c r="B517" s="44"/>
      <c r="C517" s="324" t="s">
        <v>496</v>
      </c>
      <c r="D517" s="324" t="s">
        <v>1075</v>
      </c>
      <c r="E517" s="17" t="s">
        <v>1</v>
      </c>
      <c r="F517" s="325">
        <v>15.199999999999999</v>
      </c>
      <c r="G517" s="38"/>
      <c r="H517" s="44"/>
    </row>
    <row r="518" s="2" customFormat="1" ht="16.8" customHeight="1">
      <c r="A518" s="38"/>
      <c r="B518" s="44"/>
      <c r="C518" s="326" t="s">
        <v>1105</v>
      </c>
      <c r="D518" s="38"/>
      <c r="E518" s="38"/>
      <c r="F518" s="38"/>
      <c r="G518" s="38"/>
      <c r="H518" s="44"/>
    </row>
    <row r="519" s="2" customFormat="1" ht="16.8" customHeight="1">
      <c r="A519" s="38"/>
      <c r="B519" s="44"/>
      <c r="C519" s="324" t="s">
        <v>679</v>
      </c>
      <c r="D519" s="324" t="s">
        <v>680</v>
      </c>
      <c r="E519" s="17" t="s">
        <v>189</v>
      </c>
      <c r="F519" s="325">
        <v>19.050000000000001</v>
      </c>
      <c r="G519" s="38"/>
      <c r="H519" s="44"/>
    </row>
    <row r="520" s="2" customFormat="1" ht="16.8" customHeight="1">
      <c r="A520" s="38"/>
      <c r="B520" s="44"/>
      <c r="C520" s="324" t="s">
        <v>668</v>
      </c>
      <c r="D520" s="324" t="s">
        <v>669</v>
      </c>
      <c r="E520" s="17" t="s">
        <v>189</v>
      </c>
      <c r="F520" s="325">
        <v>3.7999999999999998</v>
      </c>
      <c r="G520" s="38"/>
      <c r="H520" s="44"/>
    </row>
    <row r="521" s="2" customFormat="1" ht="16.8" customHeight="1">
      <c r="A521" s="38"/>
      <c r="B521" s="44"/>
      <c r="C521" s="320" t="s">
        <v>498</v>
      </c>
      <c r="D521" s="321" t="s">
        <v>499</v>
      </c>
      <c r="E521" s="322" t="s">
        <v>1</v>
      </c>
      <c r="F521" s="323">
        <v>3.7999999999999998</v>
      </c>
      <c r="G521" s="38"/>
      <c r="H521" s="44"/>
    </row>
    <row r="522" s="2" customFormat="1" ht="16.8" customHeight="1">
      <c r="A522" s="38"/>
      <c r="B522" s="44"/>
      <c r="C522" s="324" t="s">
        <v>498</v>
      </c>
      <c r="D522" s="324" t="s">
        <v>671</v>
      </c>
      <c r="E522" s="17" t="s">
        <v>1</v>
      </c>
      <c r="F522" s="325">
        <v>3.7999999999999998</v>
      </c>
      <c r="G522" s="38"/>
      <c r="H522" s="44"/>
    </row>
    <row r="523" s="2" customFormat="1" ht="16.8" customHeight="1">
      <c r="A523" s="38"/>
      <c r="B523" s="44"/>
      <c r="C523" s="326" t="s">
        <v>1105</v>
      </c>
      <c r="D523" s="38"/>
      <c r="E523" s="38"/>
      <c r="F523" s="38"/>
      <c r="G523" s="38"/>
      <c r="H523" s="44"/>
    </row>
    <row r="524" s="2" customFormat="1" ht="16.8" customHeight="1">
      <c r="A524" s="38"/>
      <c r="B524" s="44"/>
      <c r="C524" s="324" t="s">
        <v>668</v>
      </c>
      <c r="D524" s="324" t="s">
        <v>669</v>
      </c>
      <c r="E524" s="17" t="s">
        <v>189</v>
      </c>
      <c r="F524" s="325">
        <v>3.7999999999999998</v>
      </c>
      <c r="G524" s="38"/>
      <c r="H524" s="44"/>
    </row>
    <row r="525" s="2" customFormat="1" ht="16.8" customHeight="1">
      <c r="A525" s="38"/>
      <c r="B525" s="44"/>
      <c r="C525" s="324" t="s">
        <v>419</v>
      </c>
      <c r="D525" s="324" t="s">
        <v>420</v>
      </c>
      <c r="E525" s="17" t="s">
        <v>189</v>
      </c>
      <c r="F525" s="325">
        <v>4.9420000000000002</v>
      </c>
      <c r="G525" s="38"/>
      <c r="H525" s="44"/>
    </row>
    <row r="526" s="2" customFormat="1" ht="16.8" customHeight="1">
      <c r="A526" s="38"/>
      <c r="B526" s="44"/>
      <c r="C526" s="324" t="s">
        <v>676</v>
      </c>
      <c r="D526" s="324" t="s">
        <v>677</v>
      </c>
      <c r="E526" s="17" t="s">
        <v>189</v>
      </c>
      <c r="F526" s="325">
        <v>3.7999999999999998</v>
      </c>
      <c r="G526" s="38"/>
      <c r="H526" s="44"/>
    </row>
    <row r="527" s="2" customFormat="1" ht="16.8" customHeight="1">
      <c r="A527" s="38"/>
      <c r="B527" s="44"/>
      <c r="C527" s="320" t="s">
        <v>511</v>
      </c>
      <c r="D527" s="321" t="s">
        <v>512</v>
      </c>
      <c r="E527" s="322" t="s">
        <v>1</v>
      </c>
      <c r="F527" s="323">
        <v>10</v>
      </c>
      <c r="G527" s="38"/>
      <c r="H527" s="44"/>
    </row>
    <row r="528" s="2" customFormat="1" ht="16.8" customHeight="1">
      <c r="A528" s="38"/>
      <c r="B528" s="44"/>
      <c r="C528" s="324" t="s">
        <v>511</v>
      </c>
      <c r="D528" s="324" t="s">
        <v>877</v>
      </c>
      <c r="E528" s="17" t="s">
        <v>1</v>
      </c>
      <c r="F528" s="325">
        <v>10</v>
      </c>
      <c r="G528" s="38"/>
      <c r="H528" s="44"/>
    </row>
    <row r="529" s="2" customFormat="1" ht="16.8" customHeight="1">
      <c r="A529" s="38"/>
      <c r="B529" s="44"/>
      <c r="C529" s="326" t="s">
        <v>1105</v>
      </c>
      <c r="D529" s="38"/>
      <c r="E529" s="38"/>
      <c r="F529" s="38"/>
      <c r="G529" s="38"/>
      <c r="H529" s="44"/>
    </row>
    <row r="530" s="2" customFormat="1" ht="16.8" customHeight="1">
      <c r="A530" s="38"/>
      <c r="B530" s="44"/>
      <c r="C530" s="324" t="s">
        <v>697</v>
      </c>
      <c r="D530" s="324" t="s">
        <v>698</v>
      </c>
      <c r="E530" s="17" t="s">
        <v>264</v>
      </c>
      <c r="F530" s="325">
        <v>10</v>
      </c>
      <c r="G530" s="38"/>
      <c r="H530" s="44"/>
    </row>
    <row r="531" s="2" customFormat="1" ht="16.8" customHeight="1">
      <c r="A531" s="38"/>
      <c r="B531" s="44"/>
      <c r="C531" s="324" t="s">
        <v>704</v>
      </c>
      <c r="D531" s="324" t="s">
        <v>705</v>
      </c>
      <c r="E531" s="17" t="s">
        <v>264</v>
      </c>
      <c r="F531" s="325">
        <v>10</v>
      </c>
      <c r="G531" s="38"/>
      <c r="H531" s="44"/>
    </row>
    <row r="532" s="2" customFormat="1" ht="16.8" customHeight="1">
      <c r="A532" s="38"/>
      <c r="B532" s="44"/>
      <c r="C532" s="320" t="s">
        <v>509</v>
      </c>
      <c r="D532" s="321" t="s">
        <v>510</v>
      </c>
      <c r="E532" s="322" t="s">
        <v>1</v>
      </c>
      <c r="F532" s="323">
        <v>18</v>
      </c>
      <c r="G532" s="38"/>
      <c r="H532" s="44"/>
    </row>
    <row r="533" s="2" customFormat="1" ht="16.8" customHeight="1">
      <c r="A533" s="38"/>
      <c r="B533" s="44"/>
      <c r="C533" s="324" t="s">
        <v>1</v>
      </c>
      <c r="D533" s="324" t="s">
        <v>1080</v>
      </c>
      <c r="E533" s="17" t="s">
        <v>1</v>
      </c>
      <c r="F533" s="325">
        <v>14</v>
      </c>
      <c r="G533" s="38"/>
      <c r="H533" s="44"/>
    </row>
    <row r="534" s="2" customFormat="1" ht="16.8" customHeight="1">
      <c r="A534" s="38"/>
      <c r="B534" s="44"/>
      <c r="C534" s="324" t="s">
        <v>1</v>
      </c>
      <c r="D534" s="324" t="s">
        <v>875</v>
      </c>
      <c r="E534" s="17" t="s">
        <v>1</v>
      </c>
      <c r="F534" s="325">
        <v>4</v>
      </c>
      <c r="G534" s="38"/>
      <c r="H534" s="44"/>
    </row>
    <row r="535" s="2" customFormat="1" ht="16.8" customHeight="1">
      <c r="A535" s="38"/>
      <c r="B535" s="44"/>
      <c r="C535" s="324" t="s">
        <v>509</v>
      </c>
      <c r="D535" s="324" t="s">
        <v>186</v>
      </c>
      <c r="E535" s="17" t="s">
        <v>1</v>
      </c>
      <c r="F535" s="325">
        <v>18</v>
      </c>
      <c r="G535" s="38"/>
      <c r="H535" s="44"/>
    </row>
    <row r="536" s="2" customFormat="1" ht="16.8" customHeight="1">
      <c r="A536" s="38"/>
      <c r="B536" s="44"/>
      <c r="C536" s="326" t="s">
        <v>1105</v>
      </c>
      <c r="D536" s="38"/>
      <c r="E536" s="38"/>
      <c r="F536" s="38"/>
      <c r="G536" s="38"/>
      <c r="H536" s="44"/>
    </row>
    <row r="537" s="2" customFormat="1" ht="16.8" customHeight="1">
      <c r="A537" s="38"/>
      <c r="B537" s="44"/>
      <c r="C537" s="324" t="s">
        <v>692</v>
      </c>
      <c r="D537" s="324" t="s">
        <v>693</v>
      </c>
      <c r="E537" s="17" t="s">
        <v>175</v>
      </c>
      <c r="F537" s="325">
        <v>18</v>
      </c>
      <c r="G537" s="38"/>
      <c r="H537" s="44"/>
    </row>
    <row r="538" s="2" customFormat="1" ht="16.8" customHeight="1">
      <c r="A538" s="38"/>
      <c r="B538" s="44"/>
      <c r="C538" s="324" t="s">
        <v>701</v>
      </c>
      <c r="D538" s="324" t="s">
        <v>702</v>
      </c>
      <c r="E538" s="17" t="s">
        <v>175</v>
      </c>
      <c r="F538" s="325">
        <v>18</v>
      </c>
      <c r="G538" s="38"/>
      <c r="H538" s="44"/>
    </row>
    <row r="539" s="2" customFormat="1" ht="16.8" customHeight="1">
      <c r="A539" s="38"/>
      <c r="B539" s="44"/>
      <c r="C539" s="324" t="s">
        <v>707</v>
      </c>
      <c r="D539" s="324" t="s">
        <v>708</v>
      </c>
      <c r="E539" s="17" t="s">
        <v>175</v>
      </c>
      <c r="F539" s="325">
        <v>18</v>
      </c>
      <c r="G539" s="38"/>
      <c r="H539" s="44"/>
    </row>
    <row r="540" s="2" customFormat="1" ht="16.8" customHeight="1">
      <c r="A540" s="38"/>
      <c r="B540" s="44"/>
      <c r="C540" s="320" t="s">
        <v>492</v>
      </c>
      <c r="D540" s="321" t="s">
        <v>492</v>
      </c>
      <c r="E540" s="322" t="s">
        <v>1</v>
      </c>
      <c r="F540" s="323">
        <v>0</v>
      </c>
      <c r="G540" s="38"/>
      <c r="H540" s="44"/>
    </row>
    <row r="541" s="2" customFormat="1" ht="16.8" customHeight="1">
      <c r="A541" s="38"/>
      <c r="B541" s="44"/>
      <c r="C541" s="324" t="s">
        <v>492</v>
      </c>
      <c r="D541" s="324" t="s">
        <v>76</v>
      </c>
      <c r="E541" s="17" t="s">
        <v>1</v>
      </c>
      <c r="F541" s="325">
        <v>0</v>
      </c>
      <c r="G541" s="38"/>
      <c r="H541" s="44"/>
    </row>
    <row r="542" s="2" customFormat="1" ht="16.8" customHeight="1">
      <c r="A542" s="38"/>
      <c r="B542" s="44"/>
      <c r="C542" s="326" t="s">
        <v>1105</v>
      </c>
      <c r="D542" s="38"/>
      <c r="E542" s="38"/>
      <c r="F542" s="38"/>
      <c r="G542" s="38"/>
      <c r="H542" s="44"/>
    </row>
    <row r="543" s="2" customFormat="1" ht="16.8" customHeight="1">
      <c r="A543" s="38"/>
      <c r="B543" s="44"/>
      <c r="C543" s="324" t="s">
        <v>754</v>
      </c>
      <c r="D543" s="324" t="s">
        <v>755</v>
      </c>
      <c r="E543" s="17" t="s">
        <v>189</v>
      </c>
      <c r="F543" s="325">
        <v>137.63</v>
      </c>
      <c r="G543" s="38"/>
      <c r="H543" s="44"/>
    </row>
    <row r="544" s="2" customFormat="1" ht="16.8" customHeight="1">
      <c r="A544" s="38"/>
      <c r="B544" s="44"/>
      <c r="C544" s="320" t="s">
        <v>488</v>
      </c>
      <c r="D544" s="321" t="s">
        <v>488</v>
      </c>
      <c r="E544" s="322" t="s">
        <v>1</v>
      </c>
      <c r="F544" s="323">
        <v>45.343000000000004</v>
      </c>
      <c r="G544" s="38"/>
      <c r="H544" s="44"/>
    </row>
    <row r="545" s="2" customFormat="1" ht="16.8" customHeight="1">
      <c r="A545" s="38"/>
      <c r="B545" s="44"/>
      <c r="C545" s="324" t="s">
        <v>1</v>
      </c>
      <c r="D545" s="324" t="s">
        <v>798</v>
      </c>
      <c r="E545" s="17" t="s">
        <v>1</v>
      </c>
      <c r="F545" s="325">
        <v>12.42</v>
      </c>
      <c r="G545" s="38"/>
      <c r="H545" s="44"/>
    </row>
    <row r="546" s="2" customFormat="1" ht="16.8" customHeight="1">
      <c r="A546" s="38"/>
      <c r="B546" s="44"/>
      <c r="C546" s="324" t="s">
        <v>1</v>
      </c>
      <c r="D546" s="324" t="s">
        <v>1032</v>
      </c>
      <c r="E546" s="17" t="s">
        <v>1</v>
      </c>
      <c r="F546" s="325">
        <v>6.9429999999999996</v>
      </c>
      <c r="G546" s="38"/>
      <c r="H546" s="44"/>
    </row>
    <row r="547" s="2" customFormat="1" ht="16.8" customHeight="1">
      <c r="A547" s="38"/>
      <c r="B547" s="44"/>
      <c r="C547" s="324" t="s">
        <v>1</v>
      </c>
      <c r="D547" s="324" t="s">
        <v>1033</v>
      </c>
      <c r="E547" s="17" t="s">
        <v>1</v>
      </c>
      <c r="F547" s="325">
        <v>12.48</v>
      </c>
      <c r="G547" s="38"/>
      <c r="H547" s="44"/>
    </row>
    <row r="548" s="2" customFormat="1" ht="16.8" customHeight="1">
      <c r="A548" s="38"/>
      <c r="B548" s="44"/>
      <c r="C548" s="324" t="s">
        <v>1</v>
      </c>
      <c r="D548" s="324" t="s">
        <v>1034</v>
      </c>
      <c r="E548" s="17" t="s">
        <v>1</v>
      </c>
      <c r="F548" s="325">
        <v>13.5</v>
      </c>
      <c r="G548" s="38"/>
      <c r="H548" s="44"/>
    </row>
    <row r="549" s="2" customFormat="1" ht="16.8" customHeight="1">
      <c r="A549" s="38"/>
      <c r="B549" s="44"/>
      <c r="C549" s="324" t="s">
        <v>488</v>
      </c>
      <c r="D549" s="324" t="s">
        <v>186</v>
      </c>
      <c r="E549" s="17" t="s">
        <v>1</v>
      </c>
      <c r="F549" s="325">
        <v>45.343000000000004</v>
      </c>
      <c r="G549" s="38"/>
      <c r="H549" s="44"/>
    </row>
    <row r="550" s="2" customFormat="1" ht="16.8" customHeight="1">
      <c r="A550" s="38"/>
      <c r="B550" s="44"/>
      <c r="C550" s="326" t="s">
        <v>1105</v>
      </c>
      <c r="D550" s="38"/>
      <c r="E550" s="38"/>
      <c r="F550" s="38"/>
      <c r="G550" s="38"/>
      <c r="H550" s="44"/>
    </row>
    <row r="551" s="2" customFormat="1" ht="16.8" customHeight="1">
      <c r="A551" s="38"/>
      <c r="B551" s="44"/>
      <c r="C551" s="324" t="s">
        <v>288</v>
      </c>
      <c r="D551" s="324" t="s">
        <v>289</v>
      </c>
      <c r="E551" s="17" t="s">
        <v>189</v>
      </c>
      <c r="F551" s="325">
        <v>45.343000000000004</v>
      </c>
      <c r="G551" s="38"/>
      <c r="H551" s="44"/>
    </row>
    <row r="552" s="2" customFormat="1" ht="16.8" customHeight="1">
      <c r="A552" s="38"/>
      <c r="B552" s="44"/>
      <c r="C552" s="324" t="s">
        <v>548</v>
      </c>
      <c r="D552" s="324" t="s">
        <v>549</v>
      </c>
      <c r="E552" s="17" t="s">
        <v>189</v>
      </c>
      <c r="F552" s="325">
        <v>45.343000000000004</v>
      </c>
      <c r="G552" s="38"/>
      <c r="H552" s="44"/>
    </row>
    <row r="553" s="2" customFormat="1" ht="16.8" customHeight="1">
      <c r="A553" s="38"/>
      <c r="B553" s="44"/>
      <c r="C553" s="324" t="s">
        <v>457</v>
      </c>
      <c r="D553" s="324" t="s">
        <v>458</v>
      </c>
      <c r="E553" s="17" t="s">
        <v>189</v>
      </c>
      <c r="F553" s="325">
        <v>122.596</v>
      </c>
      <c r="G553" s="38"/>
      <c r="H553" s="44"/>
    </row>
    <row r="554" s="2" customFormat="1">
      <c r="A554" s="38"/>
      <c r="B554" s="44"/>
      <c r="C554" s="324" t="s">
        <v>284</v>
      </c>
      <c r="D554" s="324" t="s">
        <v>285</v>
      </c>
      <c r="E554" s="17" t="s">
        <v>189</v>
      </c>
      <c r="F554" s="325">
        <v>45.343000000000004</v>
      </c>
      <c r="G554" s="38"/>
      <c r="H554" s="44"/>
    </row>
    <row r="555" s="2" customFormat="1" ht="16.8" customHeight="1">
      <c r="A555" s="38"/>
      <c r="B555" s="44"/>
      <c r="C555" s="320" t="s">
        <v>483</v>
      </c>
      <c r="D555" s="321" t="s">
        <v>483</v>
      </c>
      <c r="E555" s="322" t="s">
        <v>1</v>
      </c>
      <c r="F555" s="323">
        <v>58.725000000000001</v>
      </c>
      <c r="G555" s="38"/>
      <c r="H555" s="44"/>
    </row>
    <row r="556" s="2" customFormat="1">
      <c r="A556" s="38"/>
      <c r="B556" s="44"/>
      <c r="C556" s="324" t="s">
        <v>483</v>
      </c>
      <c r="D556" s="324" t="s">
        <v>1092</v>
      </c>
      <c r="E556" s="17" t="s">
        <v>1</v>
      </c>
      <c r="F556" s="325">
        <v>58.725000000000001</v>
      </c>
      <c r="G556" s="38"/>
      <c r="H556" s="44"/>
    </row>
    <row r="557" s="2" customFormat="1" ht="16.8" customHeight="1">
      <c r="A557" s="38"/>
      <c r="B557" s="44"/>
      <c r="C557" s="326" t="s">
        <v>1105</v>
      </c>
      <c r="D557" s="38"/>
      <c r="E557" s="38"/>
      <c r="F557" s="38"/>
      <c r="G557" s="38"/>
      <c r="H557" s="44"/>
    </row>
    <row r="558" s="2" customFormat="1" ht="16.8" customHeight="1">
      <c r="A558" s="38"/>
      <c r="B558" s="44"/>
      <c r="C558" s="324" t="s">
        <v>737</v>
      </c>
      <c r="D558" s="324" t="s">
        <v>738</v>
      </c>
      <c r="E558" s="17" t="s">
        <v>189</v>
      </c>
      <c r="F558" s="325">
        <v>58.725000000000001</v>
      </c>
      <c r="G558" s="38"/>
      <c r="H558" s="44"/>
    </row>
    <row r="559" s="2" customFormat="1" ht="16.8" customHeight="1">
      <c r="A559" s="38"/>
      <c r="B559" s="44"/>
      <c r="C559" s="324" t="s">
        <v>531</v>
      </c>
      <c r="D559" s="324" t="s">
        <v>532</v>
      </c>
      <c r="E559" s="17" t="s">
        <v>189</v>
      </c>
      <c r="F559" s="325">
        <v>158.715</v>
      </c>
      <c r="G559" s="38"/>
      <c r="H559" s="44"/>
    </row>
    <row r="560" s="2" customFormat="1" ht="16.8" customHeight="1">
      <c r="A560" s="38"/>
      <c r="B560" s="44"/>
      <c r="C560" s="324" t="s">
        <v>539</v>
      </c>
      <c r="D560" s="324" t="s">
        <v>540</v>
      </c>
      <c r="E560" s="17" t="s">
        <v>189</v>
      </c>
      <c r="F560" s="325">
        <v>2</v>
      </c>
      <c r="G560" s="38"/>
      <c r="H560" s="44"/>
    </row>
    <row r="561" s="2" customFormat="1" ht="16.8" customHeight="1">
      <c r="A561" s="38"/>
      <c r="B561" s="44"/>
      <c r="C561" s="324" t="s">
        <v>717</v>
      </c>
      <c r="D561" s="324" t="s">
        <v>718</v>
      </c>
      <c r="E561" s="17" t="s">
        <v>189</v>
      </c>
      <c r="F561" s="325">
        <v>58.725000000000001</v>
      </c>
      <c r="G561" s="38"/>
      <c r="H561" s="44"/>
    </row>
    <row r="562" s="2" customFormat="1" ht="16.8" customHeight="1">
      <c r="A562" s="38"/>
      <c r="B562" s="44"/>
      <c r="C562" s="324" t="s">
        <v>722</v>
      </c>
      <c r="D562" s="324" t="s">
        <v>723</v>
      </c>
      <c r="E562" s="17" t="s">
        <v>189</v>
      </c>
      <c r="F562" s="325">
        <v>52.853000000000002</v>
      </c>
      <c r="G562" s="38"/>
      <c r="H562" s="44"/>
    </row>
    <row r="563" s="2" customFormat="1" ht="16.8" customHeight="1">
      <c r="A563" s="38"/>
      <c r="B563" s="44"/>
      <c r="C563" s="324" t="s">
        <v>457</v>
      </c>
      <c r="D563" s="324" t="s">
        <v>458</v>
      </c>
      <c r="E563" s="17" t="s">
        <v>189</v>
      </c>
      <c r="F563" s="325">
        <v>122.596</v>
      </c>
      <c r="G563" s="38"/>
      <c r="H563" s="44"/>
    </row>
    <row r="564" s="2" customFormat="1" ht="16.8" customHeight="1">
      <c r="A564" s="38"/>
      <c r="B564" s="44"/>
      <c r="C564" s="324" t="s">
        <v>764</v>
      </c>
      <c r="D564" s="324" t="s">
        <v>765</v>
      </c>
      <c r="E564" s="17" t="s">
        <v>189</v>
      </c>
      <c r="F564" s="325">
        <v>58.725000000000001</v>
      </c>
      <c r="G564" s="38"/>
      <c r="H564" s="44"/>
    </row>
    <row r="565" s="2" customFormat="1" ht="16.8" customHeight="1">
      <c r="A565" s="38"/>
      <c r="B565" s="44"/>
      <c r="C565" s="320" t="s">
        <v>513</v>
      </c>
      <c r="D565" s="321" t="s">
        <v>514</v>
      </c>
      <c r="E565" s="322" t="s">
        <v>1</v>
      </c>
      <c r="F565" s="323">
        <v>135.63</v>
      </c>
      <c r="G565" s="38"/>
      <c r="H565" s="44"/>
    </row>
    <row r="566" s="2" customFormat="1" ht="16.8" customHeight="1">
      <c r="A566" s="38"/>
      <c r="B566" s="44"/>
      <c r="C566" s="324" t="s">
        <v>1</v>
      </c>
      <c r="D566" s="324" t="s">
        <v>751</v>
      </c>
      <c r="E566" s="17" t="s">
        <v>1</v>
      </c>
      <c r="F566" s="325">
        <v>0</v>
      </c>
      <c r="G566" s="38"/>
      <c r="H566" s="44"/>
    </row>
    <row r="567" s="2" customFormat="1" ht="16.8" customHeight="1">
      <c r="A567" s="38"/>
      <c r="B567" s="44"/>
      <c r="C567" s="324" t="s">
        <v>513</v>
      </c>
      <c r="D567" s="324" t="s">
        <v>752</v>
      </c>
      <c r="E567" s="17" t="s">
        <v>1</v>
      </c>
      <c r="F567" s="325">
        <v>135.63</v>
      </c>
      <c r="G567" s="38"/>
      <c r="H567" s="44"/>
    </row>
    <row r="568" s="2" customFormat="1" ht="16.8" customHeight="1">
      <c r="A568" s="38"/>
      <c r="B568" s="44"/>
      <c r="C568" s="326" t="s">
        <v>1105</v>
      </c>
      <c r="D568" s="38"/>
      <c r="E568" s="38"/>
      <c r="F568" s="38"/>
      <c r="G568" s="38"/>
      <c r="H568" s="44"/>
    </row>
    <row r="569" s="2" customFormat="1" ht="16.8" customHeight="1">
      <c r="A569" s="38"/>
      <c r="B569" s="44"/>
      <c r="C569" s="324" t="s">
        <v>748</v>
      </c>
      <c r="D569" s="324" t="s">
        <v>749</v>
      </c>
      <c r="E569" s="17" t="s">
        <v>189</v>
      </c>
      <c r="F569" s="325">
        <v>135.63</v>
      </c>
      <c r="G569" s="38"/>
      <c r="H569" s="44"/>
    </row>
    <row r="570" s="2" customFormat="1" ht="16.8" customHeight="1">
      <c r="A570" s="38"/>
      <c r="B570" s="44"/>
      <c r="C570" s="324" t="s">
        <v>754</v>
      </c>
      <c r="D570" s="324" t="s">
        <v>755</v>
      </c>
      <c r="E570" s="17" t="s">
        <v>189</v>
      </c>
      <c r="F570" s="325">
        <v>137.63</v>
      </c>
      <c r="G570" s="38"/>
      <c r="H570" s="44"/>
    </row>
    <row r="571" s="2" customFormat="1" ht="16.8" customHeight="1">
      <c r="A571" s="38"/>
      <c r="B571" s="44"/>
      <c r="C571" s="320" t="s">
        <v>134</v>
      </c>
      <c r="D571" s="321" t="s">
        <v>134</v>
      </c>
      <c r="E571" s="322" t="s">
        <v>1</v>
      </c>
      <c r="F571" s="323">
        <v>1.1419999999999999</v>
      </c>
      <c r="G571" s="38"/>
      <c r="H571" s="44"/>
    </row>
    <row r="572" s="2" customFormat="1" ht="16.8" customHeight="1">
      <c r="A572" s="38"/>
      <c r="B572" s="44"/>
      <c r="C572" s="324" t="s">
        <v>134</v>
      </c>
      <c r="D572" s="324" t="s">
        <v>867</v>
      </c>
      <c r="E572" s="17" t="s">
        <v>1</v>
      </c>
      <c r="F572" s="325">
        <v>1.1419999999999999</v>
      </c>
      <c r="G572" s="38"/>
      <c r="H572" s="44"/>
    </row>
    <row r="573" s="2" customFormat="1" ht="16.8" customHeight="1">
      <c r="A573" s="38"/>
      <c r="B573" s="44"/>
      <c r="C573" s="326" t="s">
        <v>1105</v>
      </c>
      <c r="D573" s="38"/>
      <c r="E573" s="38"/>
      <c r="F573" s="38"/>
      <c r="G573" s="38"/>
      <c r="H573" s="44"/>
    </row>
    <row r="574" s="2" customFormat="1" ht="16.8" customHeight="1">
      <c r="A574" s="38"/>
      <c r="B574" s="44"/>
      <c r="C574" s="324" t="s">
        <v>424</v>
      </c>
      <c r="D574" s="324" t="s">
        <v>425</v>
      </c>
      <c r="E574" s="17" t="s">
        <v>189</v>
      </c>
      <c r="F574" s="325">
        <v>1.1419999999999999</v>
      </c>
      <c r="G574" s="38"/>
      <c r="H574" s="44"/>
    </row>
    <row r="575" s="2" customFormat="1" ht="16.8" customHeight="1">
      <c r="A575" s="38"/>
      <c r="B575" s="44"/>
      <c r="C575" s="324" t="s">
        <v>419</v>
      </c>
      <c r="D575" s="324" t="s">
        <v>420</v>
      </c>
      <c r="E575" s="17" t="s">
        <v>189</v>
      </c>
      <c r="F575" s="325">
        <v>4.9420000000000002</v>
      </c>
      <c r="G575" s="38"/>
      <c r="H575" s="44"/>
    </row>
    <row r="576" s="2" customFormat="1" ht="16.8" customHeight="1">
      <c r="A576" s="38"/>
      <c r="B576" s="44"/>
      <c r="C576" s="320" t="s">
        <v>506</v>
      </c>
      <c r="D576" s="321" t="s">
        <v>507</v>
      </c>
      <c r="E576" s="322" t="s">
        <v>1</v>
      </c>
      <c r="F576" s="323">
        <v>2.3300000000000001</v>
      </c>
      <c r="G576" s="38"/>
      <c r="H576" s="44"/>
    </row>
    <row r="577" s="2" customFormat="1" ht="16.8" customHeight="1">
      <c r="A577" s="38"/>
      <c r="B577" s="44"/>
      <c r="C577" s="324" t="s">
        <v>506</v>
      </c>
      <c r="D577" s="324" t="s">
        <v>685</v>
      </c>
      <c r="E577" s="17" t="s">
        <v>1</v>
      </c>
      <c r="F577" s="325">
        <v>2.3300000000000001</v>
      </c>
      <c r="G577" s="38"/>
      <c r="H577" s="44"/>
    </row>
    <row r="578" s="2" customFormat="1" ht="16.8" customHeight="1">
      <c r="A578" s="38"/>
      <c r="B578" s="44"/>
      <c r="C578" s="326" t="s">
        <v>1105</v>
      </c>
      <c r="D578" s="38"/>
      <c r="E578" s="38"/>
      <c r="F578" s="38"/>
      <c r="G578" s="38"/>
      <c r="H578" s="44"/>
    </row>
    <row r="579" s="2" customFormat="1" ht="16.8" customHeight="1">
      <c r="A579" s="38"/>
      <c r="B579" s="44"/>
      <c r="C579" s="324" t="s">
        <v>679</v>
      </c>
      <c r="D579" s="324" t="s">
        <v>680</v>
      </c>
      <c r="E579" s="17" t="s">
        <v>189</v>
      </c>
      <c r="F579" s="325">
        <v>19.050000000000001</v>
      </c>
      <c r="G579" s="38"/>
      <c r="H579" s="44"/>
    </row>
    <row r="580" s="2" customFormat="1" ht="16.8" customHeight="1">
      <c r="A580" s="38"/>
      <c r="B580" s="44"/>
      <c r="C580" s="324" t="s">
        <v>687</v>
      </c>
      <c r="D580" s="324" t="s">
        <v>688</v>
      </c>
      <c r="E580" s="17" t="s">
        <v>189</v>
      </c>
      <c r="F580" s="325">
        <v>28.050000000000001</v>
      </c>
      <c r="G580" s="38"/>
      <c r="H580" s="44"/>
    </row>
    <row r="581" s="2" customFormat="1" ht="16.8" customHeight="1">
      <c r="A581" s="38"/>
      <c r="B581" s="44"/>
      <c r="C581" s="324" t="s">
        <v>437</v>
      </c>
      <c r="D581" s="324" t="s">
        <v>438</v>
      </c>
      <c r="E581" s="17" t="s">
        <v>189</v>
      </c>
      <c r="F581" s="325">
        <v>28.050000000000001</v>
      </c>
      <c r="G581" s="38"/>
      <c r="H581" s="44"/>
    </row>
    <row r="582" s="2" customFormat="1" ht="16.8" customHeight="1">
      <c r="A582" s="38"/>
      <c r="B582" s="44"/>
      <c r="C582" s="320" t="s">
        <v>481</v>
      </c>
      <c r="D582" s="321" t="s">
        <v>481</v>
      </c>
      <c r="E582" s="322" t="s">
        <v>1</v>
      </c>
      <c r="F582" s="323">
        <v>99.989999999999995</v>
      </c>
      <c r="G582" s="38"/>
      <c r="H582" s="44"/>
    </row>
    <row r="583" s="2" customFormat="1" ht="16.8" customHeight="1">
      <c r="A583" s="38"/>
      <c r="B583" s="44"/>
      <c r="C583" s="324" t="s">
        <v>481</v>
      </c>
      <c r="D583" s="324" t="s">
        <v>487</v>
      </c>
      <c r="E583" s="17" t="s">
        <v>1</v>
      </c>
      <c r="F583" s="325">
        <v>99.989999999999995</v>
      </c>
      <c r="G583" s="38"/>
      <c r="H583" s="44"/>
    </row>
    <row r="584" s="2" customFormat="1" ht="16.8" customHeight="1">
      <c r="A584" s="38"/>
      <c r="B584" s="44"/>
      <c r="C584" s="326" t="s">
        <v>1105</v>
      </c>
      <c r="D584" s="38"/>
      <c r="E584" s="38"/>
      <c r="F584" s="38"/>
      <c r="G584" s="38"/>
      <c r="H584" s="44"/>
    </row>
    <row r="585" s="2" customFormat="1" ht="16.8" customHeight="1">
      <c r="A585" s="38"/>
      <c r="B585" s="44"/>
      <c r="C585" s="324" t="s">
        <v>539</v>
      </c>
      <c r="D585" s="324" t="s">
        <v>540</v>
      </c>
      <c r="E585" s="17" t="s">
        <v>189</v>
      </c>
      <c r="F585" s="325">
        <v>2</v>
      </c>
      <c r="G585" s="38"/>
      <c r="H585" s="44"/>
    </row>
    <row r="586" s="2" customFormat="1" ht="16.8" customHeight="1">
      <c r="A586" s="38"/>
      <c r="B586" s="44"/>
      <c r="C586" s="324" t="s">
        <v>531</v>
      </c>
      <c r="D586" s="324" t="s">
        <v>532</v>
      </c>
      <c r="E586" s="17" t="s">
        <v>189</v>
      </c>
      <c r="F586" s="325">
        <v>158.715</v>
      </c>
      <c r="G586" s="38"/>
      <c r="H586" s="44"/>
    </row>
    <row r="587" s="2" customFormat="1" ht="16.8" customHeight="1">
      <c r="A587" s="38"/>
      <c r="B587" s="44"/>
      <c r="C587" s="324" t="s">
        <v>710</v>
      </c>
      <c r="D587" s="324" t="s">
        <v>711</v>
      </c>
      <c r="E587" s="17" t="s">
        <v>189</v>
      </c>
      <c r="F587" s="325">
        <v>67.814999999999998</v>
      </c>
      <c r="G587" s="38"/>
      <c r="H587" s="44"/>
    </row>
    <row r="588" s="2" customFormat="1" ht="16.8" customHeight="1">
      <c r="A588" s="38"/>
      <c r="B588" s="44"/>
      <c r="C588" s="324" t="s">
        <v>714</v>
      </c>
      <c r="D588" s="324" t="s">
        <v>715</v>
      </c>
      <c r="E588" s="17" t="s">
        <v>189</v>
      </c>
      <c r="F588" s="325">
        <v>67.814999999999998</v>
      </c>
      <c r="G588" s="38"/>
      <c r="H588" s="44"/>
    </row>
    <row r="589" s="2" customFormat="1" ht="16.8" customHeight="1">
      <c r="A589" s="38"/>
      <c r="B589" s="44"/>
      <c r="C589" s="324" t="s">
        <v>748</v>
      </c>
      <c r="D589" s="324" t="s">
        <v>749</v>
      </c>
      <c r="E589" s="17" t="s">
        <v>189</v>
      </c>
      <c r="F589" s="325">
        <v>135.63</v>
      </c>
      <c r="G589" s="38"/>
      <c r="H589" s="44"/>
    </row>
    <row r="590" s="2" customFormat="1" ht="16.8" customHeight="1">
      <c r="A590" s="38"/>
      <c r="B590" s="44"/>
      <c r="C590" s="320" t="s">
        <v>480</v>
      </c>
      <c r="D590" s="321" t="s">
        <v>480</v>
      </c>
      <c r="E590" s="322" t="s">
        <v>1</v>
      </c>
      <c r="F590" s="323">
        <v>35.640000000000001</v>
      </c>
      <c r="G590" s="38"/>
      <c r="H590" s="44"/>
    </row>
    <row r="591" s="2" customFormat="1" ht="16.8" customHeight="1">
      <c r="A591" s="38"/>
      <c r="B591" s="44"/>
      <c r="C591" s="324" t="s">
        <v>480</v>
      </c>
      <c r="D591" s="324" t="s">
        <v>1015</v>
      </c>
      <c r="E591" s="17" t="s">
        <v>1</v>
      </c>
      <c r="F591" s="325">
        <v>35.640000000000001</v>
      </c>
      <c r="G591" s="38"/>
      <c r="H591" s="44"/>
    </row>
    <row r="592" s="2" customFormat="1" ht="16.8" customHeight="1">
      <c r="A592" s="38"/>
      <c r="B592" s="44"/>
      <c r="C592" s="326" t="s">
        <v>1105</v>
      </c>
      <c r="D592" s="38"/>
      <c r="E592" s="38"/>
      <c r="F592" s="38"/>
      <c r="G592" s="38"/>
      <c r="H592" s="44"/>
    </row>
    <row r="593" s="2" customFormat="1" ht="16.8" customHeight="1">
      <c r="A593" s="38"/>
      <c r="B593" s="44"/>
      <c r="C593" s="324" t="s">
        <v>526</v>
      </c>
      <c r="D593" s="324" t="s">
        <v>527</v>
      </c>
      <c r="E593" s="17" t="s">
        <v>189</v>
      </c>
      <c r="F593" s="325">
        <v>35.640000000000001</v>
      </c>
      <c r="G593" s="38"/>
      <c r="H593" s="44"/>
    </row>
    <row r="594" s="2" customFormat="1" ht="16.8" customHeight="1">
      <c r="A594" s="38"/>
      <c r="B594" s="44"/>
      <c r="C594" s="324" t="s">
        <v>710</v>
      </c>
      <c r="D594" s="324" t="s">
        <v>711</v>
      </c>
      <c r="E594" s="17" t="s">
        <v>189</v>
      </c>
      <c r="F594" s="325">
        <v>67.814999999999998</v>
      </c>
      <c r="G594" s="38"/>
      <c r="H594" s="44"/>
    </row>
    <row r="595" s="2" customFormat="1" ht="16.8" customHeight="1">
      <c r="A595" s="38"/>
      <c r="B595" s="44"/>
      <c r="C595" s="324" t="s">
        <v>714</v>
      </c>
      <c r="D595" s="324" t="s">
        <v>715</v>
      </c>
      <c r="E595" s="17" t="s">
        <v>189</v>
      </c>
      <c r="F595" s="325">
        <v>67.814999999999998</v>
      </c>
      <c r="G595" s="38"/>
      <c r="H595" s="44"/>
    </row>
    <row r="596" s="2" customFormat="1" ht="16.8" customHeight="1">
      <c r="A596" s="38"/>
      <c r="B596" s="44"/>
      <c r="C596" s="324" t="s">
        <v>748</v>
      </c>
      <c r="D596" s="324" t="s">
        <v>749</v>
      </c>
      <c r="E596" s="17" t="s">
        <v>189</v>
      </c>
      <c r="F596" s="325">
        <v>135.63</v>
      </c>
      <c r="G596" s="38"/>
      <c r="H596" s="44"/>
    </row>
    <row r="597" s="2" customFormat="1" ht="16.8" customHeight="1">
      <c r="A597" s="38"/>
      <c r="B597" s="44"/>
      <c r="C597" s="320" t="s">
        <v>502</v>
      </c>
      <c r="D597" s="321" t="s">
        <v>502</v>
      </c>
      <c r="E597" s="322" t="s">
        <v>1</v>
      </c>
      <c r="F597" s="323">
        <v>16.719999999999999</v>
      </c>
      <c r="G597" s="38"/>
      <c r="H597" s="44"/>
    </row>
    <row r="598" s="2" customFormat="1" ht="16.8" customHeight="1">
      <c r="A598" s="38"/>
      <c r="B598" s="44"/>
      <c r="C598" s="324" t="s">
        <v>502</v>
      </c>
      <c r="D598" s="324" t="s">
        <v>683</v>
      </c>
      <c r="E598" s="17" t="s">
        <v>1</v>
      </c>
      <c r="F598" s="325">
        <v>16.719999999999999</v>
      </c>
      <c r="G598" s="38"/>
      <c r="H598" s="44"/>
    </row>
    <row r="599" s="2" customFormat="1" ht="16.8" customHeight="1">
      <c r="A599" s="38"/>
      <c r="B599" s="44"/>
      <c r="C599" s="326" t="s">
        <v>1105</v>
      </c>
      <c r="D599" s="38"/>
      <c r="E599" s="38"/>
      <c r="F599" s="38"/>
      <c r="G599" s="38"/>
      <c r="H599" s="44"/>
    </row>
    <row r="600" s="2" customFormat="1" ht="16.8" customHeight="1">
      <c r="A600" s="38"/>
      <c r="B600" s="44"/>
      <c r="C600" s="324" t="s">
        <v>679</v>
      </c>
      <c r="D600" s="324" t="s">
        <v>680</v>
      </c>
      <c r="E600" s="17" t="s">
        <v>189</v>
      </c>
      <c r="F600" s="325">
        <v>19.050000000000001</v>
      </c>
      <c r="G600" s="38"/>
      <c r="H600" s="44"/>
    </row>
    <row r="601" s="2" customFormat="1" ht="16.8" customHeight="1">
      <c r="A601" s="38"/>
      <c r="B601" s="44"/>
      <c r="C601" s="324" t="s">
        <v>687</v>
      </c>
      <c r="D601" s="324" t="s">
        <v>688</v>
      </c>
      <c r="E601" s="17" t="s">
        <v>189</v>
      </c>
      <c r="F601" s="325">
        <v>28.050000000000001</v>
      </c>
      <c r="G601" s="38"/>
      <c r="H601" s="44"/>
    </row>
    <row r="602" s="2" customFormat="1" ht="16.8" customHeight="1">
      <c r="A602" s="38"/>
      <c r="B602" s="44"/>
      <c r="C602" s="324" t="s">
        <v>437</v>
      </c>
      <c r="D602" s="324" t="s">
        <v>438</v>
      </c>
      <c r="E602" s="17" t="s">
        <v>189</v>
      </c>
      <c r="F602" s="325">
        <v>28.050000000000001</v>
      </c>
      <c r="G602" s="38"/>
      <c r="H602" s="44"/>
    </row>
    <row r="603" s="2" customFormat="1" ht="16.8" customHeight="1">
      <c r="A603" s="38"/>
      <c r="B603" s="44"/>
      <c r="C603" s="320" t="s">
        <v>504</v>
      </c>
      <c r="D603" s="321" t="s">
        <v>504</v>
      </c>
      <c r="E603" s="322" t="s">
        <v>1</v>
      </c>
      <c r="F603" s="323">
        <v>9</v>
      </c>
      <c r="G603" s="38"/>
      <c r="H603" s="44"/>
    </row>
    <row r="604" s="2" customFormat="1" ht="16.8" customHeight="1">
      <c r="A604" s="38"/>
      <c r="B604" s="44"/>
      <c r="C604" s="324" t="s">
        <v>504</v>
      </c>
      <c r="D604" s="324" t="s">
        <v>1076</v>
      </c>
      <c r="E604" s="17" t="s">
        <v>1</v>
      </c>
      <c r="F604" s="325">
        <v>9</v>
      </c>
      <c r="G604" s="38"/>
      <c r="H604" s="44"/>
    </row>
    <row r="605" s="2" customFormat="1" ht="16.8" customHeight="1">
      <c r="A605" s="38"/>
      <c r="B605" s="44"/>
      <c r="C605" s="326" t="s">
        <v>1105</v>
      </c>
      <c r="D605" s="38"/>
      <c r="E605" s="38"/>
      <c r="F605" s="38"/>
      <c r="G605" s="38"/>
      <c r="H605" s="44"/>
    </row>
    <row r="606" s="2" customFormat="1" ht="16.8" customHeight="1">
      <c r="A606" s="38"/>
      <c r="B606" s="44"/>
      <c r="C606" s="324" t="s">
        <v>679</v>
      </c>
      <c r="D606" s="324" t="s">
        <v>680</v>
      </c>
      <c r="E606" s="17" t="s">
        <v>189</v>
      </c>
      <c r="F606" s="325">
        <v>19.050000000000001</v>
      </c>
      <c r="G606" s="38"/>
      <c r="H606" s="44"/>
    </row>
    <row r="607" s="2" customFormat="1" ht="16.8" customHeight="1">
      <c r="A607" s="38"/>
      <c r="B607" s="44"/>
      <c r="C607" s="324" t="s">
        <v>687</v>
      </c>
      <c r="D607" s="324" t="s">
        <v>688</v>
      </c>
      <c r="E607" s="17" t="s">
        <v>189</v>
      </c>
      <c r="F607" s="325">
        <v>28.050000000000001</v>
      </c>
      <c r="G607" s="38"/>
      <c r="H607" s="44"/>
    </row>
    <row r="608" s="2" customFormat="1" ht="16.8" customHeight="1">
      <c r="A608" s="38"/>
      <c r="B608" s="44"/>
      <c r="C608" s="324" t="s">
        <v>437</v>
      </c>
      <c r="D608" s="324" t="s">
        <v>438</v>
      </c>
      <c r="E608" s="17" t="s">
        <v>189</v>
      </c>
      <c r="F608" s="325">
        <v>28.050000000000001</v>
      </c>
      <c r="G608" s="38"/>
      <c r="H608" s="44"/>
    </row>
    <row r="609" s="2" customFormat="1" ht="16.8" customHeight="1">
      <c r="A609" s="38"/>
      <c r="B609" s="44"/>
      <c r="C609" s="320" t="s">
        <v>494</v>
      </c>
      <c r="D609" s="321" t="s">
        <v>494</v>
      </c>
      <c r="E609" s="322" t="s">
        <v>1</v>
      </c>
      <c r="F609" s="323">
        <v>4</v>
      </c>
      <c r="G609" s="38"/>
      <c r="H609" s="44"/>
    </row>
    <row r="610" s="2" customFormat="1" ht="16.8" customHeight="1">
      <c r="A610" s="38"/>
      <c r="B610" s="44"/>
      <c r="C610" s="324" t="s">
        <v>494</v>
      </c>
      <c r="D610" s="324" t="s">
        <v>176</v>
      </c>
      <c r="E610" s="17" t="s">
        <v>1</v>
      </c>
      <c r="F610" s="325">
        <v>4</v>
      </c>
      <c r="G610" s="38"/>
      <c r="H610" s="44"/>
    </row>
    <row r="611" s="2" customFormat="1" ht="16.8" customHeight="1">
      <c r="A611" s="38"/>
      <c r="B611" s="44"/>
      <c r="C611" s="326" t="s">
        <v>1105</v>
      </c>
      <c r="D611" s="38"/>
      <c r="E611" s="38"/>
      <c r="F611" s="38"/>
      <c r="G611" s="38"/>
      <c r="H611" s="44"/>
    </row>
    <row r="612" s="2" customFormat="1" ht="16.8" customHeight="1">
      <c r="A612" s="38"/>
      <c r="B612" s="44"/>
      <c r="C612" s="324" t="s">
        <v>381</v>
      </c>
      <c r="D612" s="324" t="s">
        <v>382</v>
      </c>
      <c r="E612" s="17" t="s">
        <v>264</v>
      </c>
      <c r="F612" s="325">
        <v>4</v>
      </c>
      <c r="G612" s="38"/>
      <c r="H612" s="44"/>
    </row>
    <row r="613" s="2" customFormat="1" ht="16.8" customHeight="1">
      <c r="A613" s="38"/>
      <c r="B613" s="44"/>
      <c r="C613" s="324" t="s">
        <v>600</v>
      </c>
      <c r="D613" s="324" t="s">
        <v>601</v>
      </c>
      <c r="E613" s="17" t="s">
        <v>264</v>
      </c>
      <c r="F613" s="325">
        <v>4</v>
      </c>
      <c r="G613" s="38"/>
      <c r="H613" s="44"/>
    </row>
    <row r="614" s="2" customFormat="1" ht="16.8" customHeight="1">
      <c r="A614" s="38"/>
      <c r="B614" s="44"/>
      <c r="C614" s="324" t="s">
        <v>409</v>
      </c>
      <c r="D614" s="324" t="s">
        <v>410</v>
      </c>
      <c r="E614" s="17" t="s">
        <v>264</v>
      </c>
      <c r="F614" s="325">
        <v>4</v>
      </c>
      <c r="G614" s="38"/>
      <c r="H614" s="44"/>
    </row>
    <row r="615" s="2" customFormat="1" ht="16.8" customHeight="1">
      <c r="A615" s="38"/>
      <c r="B615" s="44"/>
      <c r="C615" s="324" t="s">
        <v>604</v>
      </c>
      <c r="D615" s="324" t="s">
        <v>605</v>
      </c>
      <c r="E615" s="17" t="s">
        <v>264</v>
      </c>
      <c r="F615" s="325">
        <v>4</v>
      </c>
      <c r="G615" s="38"/>
      <c r="H615" s="44"/>
    </row>
    <row r="616" s="2" customFormat="1" ht="16.8" customHeight="1">
      <c r="A616" s="38"/>
      <c r="B616" s="44"/>
      <c r="C616" s="324" t="s">
        <v>399</v>
      </c>
      <c r="D616" s="324" t="s">
        <v>400</v>
      </c>
      <c r="E616" s="17" t="s">
        <v>401</v>
      </c>
      <c r="F616" s="325">
        <v>0.12</v>
      </c>
      <c r="G616" s="38"/>
      <c r="H616" s="44"/>
    </row>
    <row r="617" s="2" customFormat="1" ht="16.8" customHeight="1">
      <c r="A617" s="38"/>
      <c r="B617" s="44"/>
      <c r="C617" s="324" t="s">
        <v>595</v>
      </c>
      <c r="D617" s="324" t="s">
        <v>596</v>
      </c>
      <c r="E617" s="17" t="s">
        <v>264</v>
      </c>
      <c r="F617" s="325">
        <v>4</v>
      </c>
      <c r="G617" s="38"/>
      <c r="H617" s="44"/>
    </row>
    <row r="618" s="2" customFormat="1" ht="16.8" customHeight="1">
      <c r="A618" s="38"/>
      <c r="B618" s="44"/>
      <c r="C618" s="320" t="s">
        <v>659</v>
      </c>
      <c r="D618" s="321" t="s">
        <v>659</v>
      </c>
      <c r="E618" s="322" t="s">
        <v>1</v>
      </c>
      <c r="F618" s="323">
        <v>0.64000000000000001</v>
      </c>
      <c r="G618" s="38"/>
      <c r="H618" s="44"/>
    </row>
    <row r="619" s="2" customFormat="1" ht="16.8" customHeight="1">
      <c r="A619" s="38"/>
      <c r="B619" s="44"/>
      <c r="C619" s="324" t="s">
        <v>659</v>
      </c>
      <c r="D619" s="324" t="s">
        <v>862</v>
      </c>
      <c r="E619" s="17" t="s">
        <v>1</v>
      </c>
      <c r="F619" s="325">
        <v>0.64000000000000001</v>
      </c>
      <c r="G619" s="38"/>
      <c r="H619" s="44"/>
    </row>
    <row r="620" s="2" customFormat="1" ht="16.8" customHeight="1">
      <c r="A620" s="38"/>
      <c r="B620" s="44"/>
      <c r="C620" s="326" t="s">
        <v>1105</v>
      </c>
      <c r="D620" s="38"/>
      <c r="E620" s="38"/>
      <c r="F620" s="38"/>
      <c r="G620" s="38"/>
      <c r="H620" s="44"/>
    </row>
    <row r="621" s="2" customFormat="1" ht="16.8" customHeight="1">
      <c r="A621" s="38"/>
      <c r="B621" s="44"/>
      <c r="C621" s="324" t="s">
        <v>656</v>
      </c>
      <c r="D621" s="324" t="s">
        <v>657</v>
      </c>
      <c r="E621" s="17" t="s">
        <v>189</v>
      </c>
      <c r="F621" s="325">
        <v>0.64000000000000001</v>
      </c>
      <c r="G621" s="38"/>
      <c r="H621" s="44"/>
    </row>
    <row r="622" s="2" customFormat="1" ht="16.8" customHeight="1">
      <c r="A622" s="38"/>
      <c r="B622" s="44"/>
      <c r="C622" s="324" t="s">
        <v>663</v>
      </c>
      <c r="D622" s="324" t="s">
        <v>664</v>
      </c>
      <c r="E622" s="17" t="s">
        <v>264</v>
      </c>
      <c r="F622" s="325">
        <v>1.24</v>
      </c>
      <c r="G622" s="38"/>
      <c r="H622" s="44"/>
    </row>
    <row r="623" s="2" customFormat="1" ht="16.8" customHeight="1">
      <c r="A623" s="38"/>
      <c r="B623" s="44"/>
      <c r="C623" s="324" t="s">
        <v>728</v>
      </c>
      <c r="D623" s="324" t="s">
        <v>729</v>
      </c>
      <c r="E623" s="17" t="s">
        <v>189</v>
      </c>
      <c r="F623" s="325">
        <v>1.24</v>
      </c>
      <c r="G623" s="38"/>
      <c r="H623" s="44"/>
    </row>
    <row r="624" s="2" customFormat="1" ht="16.8" customHeight="1">
      <c r="A624" s="38"/>
      <c r="B624" s="44"/>
      <c r="C624" s="324" t="s">
        <v>733</v>
      </c>
      <c r="D624" s="324" t="s">
        <v>734</v>
      </c>
      <c r="E624" s="17" t="s">
        <v>189</v>
      </c>
      <c r="F624" s="325">
        <v>1.24</v>
      </c>
      <c r="G624" s="38"/>
      <c r="H624" s="44"/>
    </row>
    <row r="625" s="2" customFormat="1" ht="16.8" customHeight="1">
      <c r="A625" s="38"/>
      <c r="B625" s="44"/>
      <c r="C625" s="320" t="s">
        <v>487</v>
      </c>
      <c r="D625" s="321" t="s">
        <v>487</v>
      </c>
      <c r="E625" s="322" t="s">
        <v>1</v>
      </c>
      <c r="F625" s="323">
        <v>99.989999999999995</v>
      </c>
      <c r="G625" s="38"/>
      <c r="H625" s="44"/>
    </row>
    <row r="626" s="2" customFormat="1" ht="16.8" customHeight="1">
      <c r="A626" s="38"/>
      <c r="B626" s="44"/>
      <c r="C626" s="324" t="s">
        <v>1</v>
      </c>
      <c r="D626" s="324" t="s">
        <v>1020</v>
      </c>
      <c r="E626" s="17" t="s">
        <v>1</v>
      </c>
      <c r="F626" s="325">
        <v>106.90000000000001</v>
      </c>
      <c r="G626" s="38"/>
      <c r="H626" s="44"/>
    </row>
    <row r="627" s="2" customFormat="1" ht="16.8" customHeight="1">
      <c r="A627" s="38"/>
      <c r="B627" s="44"/>
      <c r="C627" s="324" t="s">
        <v>1</v>
      </c>
      <c r="D627" s="324" t="s">
        <v>1021</v>
      </c>
      <c r="E627" s="17" t="s">
        <v>1</v>
      </c>
      <c r="F627" s="325">
        <v>78.736000000000004</v>
      </c>
      <c r="G627" s="38"/>
      <c r="H627" s="44"/>
    </row>
    <row r="628" s="2" customFormat="1" ht="16.8" customHeight="1">
      <c r="A628" s="38"/>
      <c r="B628" s="44"/>
      <c r="C628" s="324" t="s">
        <v>1</v>
      </c>
      <c r="D628" s="324" t="s">
        <v>1022</v>
      </c>
      <c r="E628" s="17" t="s">
        <v>1</v>
      </c>
      <c r="F628" s="325">
        <v>7.1539999999999999</v>
      </c>
      <c r="G628" s="38"/>
      <c r="H628" s="44"/>
    </row>
    <row r="629" s="2" customFormat="1" ht="16.8" customHeight="1">
      <c r="A629" s="38"/>
      <c r="B629" s="44"/>
      <c r="C629" s="324" t="s">
        <v>1</v>
      </c>
      <c r="D629" s="324" t="s">
        <v>788</v>
      </c>
      <c r="E629" s="17" t="s">
        <v>1</v>
      </c>
      <c r="F629" s="325">
        <v>-1.2150000000000001</v>
      </c>
      <c r="G629" s="38"/>
      <c r="H629" s="44"/>
    </row>
    <row r="630" s="2" customFormat="1" ht="16.8" customHeight="1">
      <c r="A630" s="38"/>
      <c r="B630" s="44"/>
      <c r="C630" s="324" t="s">
        <v>1</v>
      </c>
      <c r="D630" s="324" t="s">
        <v>1023</v>
      </c>
      <c r="E630" s="17" t="s">
        <v>1</v>
      </c>
      <c r="F630" s="325">
        <v>-5.0499999999999998</v>
      </c>
      <c r="G630" s="38"/>
      <c r="H630" s="44"/>
    </row>
    <row r="631" s="2" customFormat="1" ht="16.8" customHeight="1">
      <c r="A631" s="38"/>
      <c r="B631" s="44"/>
      <c r="C631" s="324" t="s">
        <v>1</v>
      </c>
      <c r="D631" s="324" t="s">
        <v>1024</v>
      </c>
      <c r="E631" s="17" t="s">
        <v>1</v>
      </c>
      <c r="F631" s="325">
        <v>-86.534999999999997</v>
      </c>
      <c r="G631" s="38"/>
      <c r="H631" s="44"/>
    </row>
    <row r="632" s="2" customFormat="1" ht="16.8" customHeight="1">
      <c r="A632" s="38"/>
      <c r="B632" s="44"/>
      <c r="C632" s="324" t="s">
        <v>487</v>
      </c>
      <c r="D632" s="324" t="s">
        <v>186</v>
      </c>
      <c r="E632" s="17" t="s">
        <v>1</v>
      </c>
      <c r="F632" s="325">
        <v>99.989999999999995</v>
      </c>
      <c r="G632" s="38"/>
      <c r="H632" s="44"/>
    </row>
    <row r="633" s="2" customFormat="1" ht="16.8" customHeight="1">
      <c r="A633" s="38"/>
      <c r="B633" s="44"/>
      <c r="C633" s="326" t="s">
        <v>1105</v>
      </c>
      <c r="D633" s="38"/>
      <c r="E633" s="38"/>
      <c r="F633" s="38"/>
      <c r="G633" s="38"/>
      <c r="H633" s="44"/>
    </row>
    <row r="634" s="2" customFormat="1" ht="16.8" customHeight="1">
      <c r="A634" s="38"/>
      <c r="B634" s="44"/>
      <c r="C634" s="324" t="s">
        <v>539</v>
      </c>
      <c r="D634" s="324" t="s">
        <v>540</v>
      </c>
      <c r="E634" s="17" t="s">
        <v>189</v>
      </c>
      <c r="F634" s="325">
        <v>2</v>
      </c>
      <c r="G634" s="38"/>
      <c r="H634" s="44"/>
    </row>
    <row r="635" s="2" customFormat="1" ht="16.8" customHeight="1">
      <c r="A635" s="38"/>
      <c r="B635" s="44"/>
      <c r="C635" s="320" t="s">
        <v>490</v>
      </c>
      <c r="D635" s="321" t="s">
        <v>490</v>
      </c>
      <c r="E635" s="322" t="s">
        <v>1</v>
      </c>
      <c r="F635" s="323">
        <v>2</v>
      </c>
      <c r="G635" s="38"/>
      <c r="H635" s="44"/>
    </row>
    <row r="636" s="2" customFormat="1" ht="16.8" customHeight="1">
      <c r="A636" s="38"/>
      <c r="B636" s="44"/>
      <c r="C636" s="324" t="s">
        <v>490</v>
      </c>
      <c r="D636" s="324" t="s">
        <v>589</v>
      </c>
      <c r="E636" s="17" t="s">
        <v>1</v>
      </c>
      <c r="F636" s="325">
        <v>2</v>
      </c>
      <c r="G636" s="38"/>
      <c r="H636" s="44"/>
    </row>
    <row r="637" s="2" customFormat="1" ht="16.8" customHeight="1">
      <c r="A637" s="38"/>
      <c r="B637" s="44"/>
      <c r="C637" s="326" t="s">
        <v>1105</v>
      </c>
      <c r="D637" s="38"/>
      <c r="E637" s="38"/>
      <c r="F637" s="38"/>
      <c r="G637" s="38"/>
      <c r="H637" s="44"/>
    </row>
    <row r="638" s="2" customFormat="1" ht="16.8" customHeight="1">
      <c r="A638" s="38"/>
      <c r="B638" s="44"/>
      <c r="C638" s="324" t="s">
        <v>586</v>
      </c>
      <c r="D638" s="324" t="s">
        <v>587</v>
      </c>
      <c r="E638" s="17" t="s">
        <v>189</v>
      </c>
      <c r="F638" s="325">
        <v>2</v>
      </c>
      <c r="G638" s="38"/>
      <c r="H638" s="44"/>
    </row>
    <row r="639" s="2" customFormat="1" ht="16.8" customHeight="1">
      <c r="A639" s="38"/>
      <c r="B639" s="44"/>
      <c r="C639" s="324" t="s">
        <v>754</v>
      </c>
      <c r="D639" s="324" t="s">
        <v>755</v>
      </c>
      <c r="E639" s="17" t="s">
        <v>189</v>
      </c>
      <c r="F639" s="325">
        <v>137.63</v>
      </c>
      <c r="G639" s="38"/>
      <c r="H639" s="44"/>
    </row>
    <row r="640" s="2" customFormat="1" ht="7.44" customHeight="1">
      <c r="A640" s="38"/>
      <c r="B640" s="191"/>
      <c r="C640" s="192"/>
      <c r="D640" s="192"/>
      <c r="E640" s="192"/>
      <c r="F640" s="192"/>
      <c r="G640" s="192"/>
      <c r="H640" s="44"/>
    </row>
    <row r="641" s="2" customFormat="1">
      <c r="A641" s="38"/>
      <c r="B641" s="38"/>
      <c r="C641" s="38"/>
      <c r="D641" s="38"/>
      <c r="E641" s="38"/>
      <c r="F641" s="38"/>
      <c r="G641" s="38"/>
      <c r="H641" s="38"/>
    </row>
  </sheetData>
  <sheetProtection sheet="1" formatColumns="0" formatRows="0" objects="1" scenarios="1" spinCount="100000" saltValue="VOVrfGuK6KRLWkuglI+rN3cZHrE8qIkGjvxcYia7I8jgY+RZ8BUUrWvlx0K08jTREYJuNywqs86JeuLRXbbgoQ==" hashValue="Gi7y3YrbatjHi7ZNnp5NOWOQkeCoNbTcjRl40nyBS1COYt7ndOgsWXfuEYnW6uSG78zVOaply58MBplU1U5mE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2021-05-10T04:39:48Z</dcterms:created>
  <dcterms:modified xsi:type="dcterms:W3CDTF">2021-05-10T04:40:03Z</dcterms:modified>
</cp:coreProperties>
</file>